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3127"/>
  <workbookPr/>
  <bookViews>
    <workbookView xWindow="8" yWindow="0" windowWidth="20505" windowHeight="13230" tabRatio="702" activeTab="1"/>
  </bookViews>
  <sheets>
    <sheet name="ASF Permutations" sheetId="1" r:id="rId1"/>
    <sheet name="Implied Permissions" sheetId="11" r:id="rId2"/>
    <sheet name="Policy Definitions " sheetId="10" r:id="rId3"/>
    <sheet name="Policy Full Texts" sheetId="9" r:id="rId4"/>
    <sheet name="Builder Tool" sheetId="7" r:id="rId5"/>
    <sheet name="Policy Text Bits" sheetId="5" r:id="rId6"/>
    <sheet name="STM ASF URIs" sheetId="4" r:id="rId7"/>
    <sheet name="ASF Permutations Expanded" sheetId="3" state="hidden" r:id="rId8"/>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<sst xmlns="http://schemas.openxmlformats.org/spreadsheetml/2006/main" count="907" uniqueCount="128">
  <si>
    <t>Platform Type</t>
  </si>
  <si>
    <t>pns</t>
  </si>
  <si>
    <t>ps</t>
  </si>
  <si>
    <t>JAV Article Version</t>
  </si>
  <si>
    <t>vor</t>
  </si>
  <si>
    <t>am</t>
  </si>
  <si>
    <t>ao</t>
  </si>
  <si>
    <t>Audience Scope</t>
  </si>
  <si>
    <t>ga</t>
  </si>
  <si>
    <t>rcg</t>
  </si>
  <si>
    <t>Displayable Elements</t>
  </si>
  <si>
    <t>ft</t>
  </si>
  <si>
    <t>ab</t>
  </si>
  <si>
    <t>ref</t>
  </si>
  <si>
    <t>cm</t>
  </si>
  <si>
    <t>STM ASF Context Attributes</t>
  </si>
  <si>
    <t>x</t>
  </si>
  <si>
    <t>#</t>
  </si>
  <si>
    <t>?</t>
  </si>
  <si>
    <t xml:space="preserve"> ASF Policy DOI</t>
  </si>
  <si>
    <t xml:space="preserve">STM URI </t>
  </si>
  <si>
    <t>Base:</t>
  </si>
  <si>
    <t>https://www.stm-assoc.org/asf</t>
  </si>
  <si>
    <t>Article Sharing Framework</t>
  </si>
  <si>
    <t>Title</t>
  </si>
  <si>
    <t>URI</t>
  </si>
  <si>
    <t>Resource Name</t>
  </si>
  <si>
    <t>Platform Implementation Guide</t>
  </si>
  <si>
    <t>Publisher Implementation Guide</t>
  </si>
  <si>
    <t>https://doi.org/10.15223</t>
  </si>
  <si>
    <t xml:space="preserve">Protocol </t>
  </si>
  <si>
    <t>Article Sharing Framework - Protocol</t>
  </si>
  <si>
    <t>https://www.stm-assoc.org/asf/protocol</t>
  </si>
  <si>
    <t>/metadata/stm-asf-1.0.jsonld</t>
  </si>
  <si>
    <t>content negotiation possible to enable HTML vs JSON response?</t>
  </si>
  <si>
    <t>Intro</t>
  </si>
  <si>
    <t>ASF policy text - direct permissions</t>
  </si>
  <si>
    <r>
      <t xml:space="preserve">ASF policy text - </t>
    </r>
    <r>
      <rPr>
        <b/>
        <sz val="11"/>
        <color theme="7" tint="0.39998000860214233"/>
        <rFont val="Calibri"/>
        <family val="2"/>
        <scheme val="minor"/>
      </rPr>
      <t>cascade</t>
    </r>
    <r>
      <rPr>
        <b/>
        <sz val="11"/>
        <color rgb="FFFFFFFF"/>
        <rFont val="Calibri"/>
        <family val="2"/>
        <scheme val="minor"/>
      </rPr>
      <t xml:space="preserve"> permissions</t>
    </r>
  </si>
  <si>
    <t>Code</t>
  </si>
  <si>
    <t>Metadata JSON ID</t>
  </si>
  <si>
    <t>Definitions of Terms Used</t>
  </si>
  <si>
    <t>/ns/odrl-profile-1.0/</t>
  </si>
  <si>
    <t>STM ASF Policy DOI</t>
  </si>
  <si>
    <t>→</t>
  </si>
  <si>
    <t>`</t>
  </si>
  <si>
    <t>in Research Collaboration Groups</t>
  </si>
  <si>
    <r>
      <t>for General Access</t>
    </r>
    <r>
      <rPr>
        <sz val="11"/>
        <color rgb="FF0070C0"/>
        <rFont val="Calibri"/>
        <family val="2"/>
        <scheme val="minor"/>
      </rPr>
      <t>, including any Research Collaboration Groups</t>
    </r>
  </si>
  <si>
    <t>Attributes</t>
  </si>
  <si>
    <t>Result</t>
  </si>
  <si>
    <t xml:space="preserve">Text: </t>
  </si>
  <si>
    <t xml:space="preserve">URI: </t>
  </si>
  <si>
    <t>Click to Choose:</t>
  </si>
  <si>
    <t>*</t>
  </si>
  <si>
    <t>Platform that has signed and complies with the STM Voluntary Principles for Article Sharing</t>
  </si>
  <si>
    <t>Signed and compliant: e.g. Mendeley
Signed and not yet compliant (no DUL yet): e.g. Readcube, SSRN</t>
  </si>
  <si>
    <t>Platform that has not signed or does not comply with the STM Voluntary Principles for Article Sharing</t>
  </si>
  <si>
    <t>E.g. Academia.edu,  ResearchGate, but right now also EndNote, RefWorks</t>
  </si>
  <si>
    <t>Research Collaboration Group</t>
  </si>
  <si>
    <t>Means sharing of content in a way that is restricted within a research collaboration group. A Research Collaboration Group is not public and of a size that is typical for research groups of that discipline and the purposes of content sharing are to support the scientific discourse. Research Collaboration Group members join by invitation-only. Research Collaboration Group - the group itself, the content, the members - is not indexed or publicly discoverable (i.e. not public).</t>
  </si>
  <si>
    <t>Visible to invited members only, e.g. working groups on EndNote, Mendeley, ReadCube</t>
  </si>
  <si>
    <t>General Access</t>
  </si>
  <si>
    <t>Means enabling access to content other than as part of Research Collaboration Groups. General Access includes (without limitation):
1. Publicly discoverable sharing, hosting and access to content
2. Direct communication to the public of content
3. Requesting access to content from the author or another user</t>
  </si>
  <si>
    <t>Visible to anybody, e.g. author profiles on Academia.edu, Mendeley, ResearchGate.</t>
  </si>
  <si>
    <t>Author's Original</t>
  </si>
  <si>
    <t>Shall have the meaning as per RP-8-2008 of NISO, provided that….
Any version of a journal article that is considered by the author to be of sufficient quality to be submitted for formal peer review by a second party. The author accepts full responsibility for the article. May have a version number or date stamp. Content and layout as set out by the author.</t>
  </si>
  <si>
    <t>(RP-8-2008 of NISO is currently revisited)</t>
  </si>
  <si>
    <t>Accepted Manuscript</t>
  </si>
  <si>
    <t>Shall have the meaning as per RP-8-2008 of NISO, provided that….
The version of a journal article that has been accepted for publication in a journal. A second party (the “publisher”—see “Version of Record” below for definition) takes permanent responsibility for the article. Content and layout follow publisher’s submission requirements.</t>
  </si>
  <si>
    <t>Version of Record</t>
  </si>
  <si>
    <t>Shall have the meaning as per RP-8-2008 of NISO, provided that….
A fixed version of a journal article that has been made available by any organization that acts as a publisher by formally and exclusively declaring the article “published”. This includes any “early release” article that is formally identified as being published even before the compilation of a volume issue and assignment of associated metadata, as long as it is citable via some permanent identifier(s).
This does also include any “early release” article that has not yet been “fixed” by processes that are still to be applied, such as copy-editing, proof corrections, layout, and typesetting.</t>
  </si>
  <si>
    <t>Abstract</t>
  </si>
  <si>
    <t>Full Text</t>
  </si>
  <si>
    <t xml:space="preserve">Full Text consists of manuscript text or other contribution including but not limited to the text (including the abstract or other summary material) and all material in any medium to be published as part of the Full Text, including but not limited to figures, illustrations, diagrams, tables, and any accompanying Supporting Information.
Supporting Information means any ancillary information that accompanies the Full Text and is intended by the author to provide relevant background information for evaluation of the Full Text during the peer review process, or that is made available as a further aid to interested readers of the Full Text, but is not considered essential for comprehension of the main body of the Full Text.  </t>
  </si>
  <si>
    <t>Citation Metadata</t>
  </si>
  <si>
    <t>Means data individual publishers make available in the Crossref Metadata Service. 
For avoidance of doubt, Citation Metadata may not include the Abstract nor the References nor any other data elements not deposited with Crossref</t>
  </si>
  <si>
    <t>References</t>
  </si>
  <si>
    <t>Means the section often called “Sources”, “Works Cited”, or “Bibliography”. References include the following elements (without limitation): name of author(s)/creator(s), title of referenced work, and publication data or digital-access information.</t>
  </si>
  <si>
    <t>ASF policy text</t>
  </si>
  <si>
    <t>Policy Description</t>
  </si>
  <si>
    <t>Definition</t>
  </si>
  <si>
    <t>Example</t>
  </si>
  <si>
    <r>
      <t xml:space="preserve">Any platform storing and giving the public access to a large amount of rightsholders proprietary works or other protected subject matter uploaded by their users, which the platform organises and promotes for profit-making purposes. Platform has not signed </t>
    </r>
    <r>
      <rPr>
        <u val="single"/>
        <sz val="11"/>
        <color theme="1"/>
        <rFont val="Calibri"/>
        <family val="2"/>
        <scheme val="minor"/>
      </rPr>
      <t>or</t>
    </r>
    <r>
      <rPr>
        <sz val="11"/>
        <color theme="1"/>
        <rFont val="Calibri"/>
        <family val="2"/>
        <scheme val="minor"/>
      </rPr>
      <t xml:space="preserve"> not complied with the STM Voluntary Principles.</t>
    </r>
  </si>
  <si>
    <r>
      <t xml:space="preserve">Any platform storing and giving the public access to a large amount of rightsholders proprietary works or other protected subject matter uploaded by their users, which the platform organises and promotes for profit-making purposes. Platform has signed </t>
    </r>
    <r>
      <rPr>
        <u val="single"/>
        <sz val="11"/>
        <color theme="1"/>
        <rFont val="Calibri"/>
        <family val="2"/>
        <scheme val="minor"/>
      </rPr>
      <t>and</t>
    </r>
    <r>
      <rPr>
        <sz val="11"/>
        <color theme="1"/>
        <rFont val="Calibri"/>
        <family val="2"/>
        <scheme val="minor"/>
      </rPr>
      <t xml:space="preserve"> complies with the STM Voluntary Principles for Article Sharing, including the provision of Distributed Usage Logging (DUL) reports.</t>
    </r>
  </si>
  <si>
    <r>
      <t>A brief summary of a research article, </t>
    </r>
    <r>
      <rPr>
        <sz val="11"/>
        <rFont val="Calibri"/>
        <family val="2"/>
        <scheme val="minor"/>
      </rPr>
      <t>thesis</t>
    </r>
    <r>
      <rPr>
        <sz val="11"/>
        <color theme="1"/>
        <rFont val="Calibri"/>
        <family val="2"/>
        <scheme val="minor"/>
      </rPr>
      <t>, review, </t>
    </r>
    <r>
      <rPr>
        <sz val="11"/>
        <rFont val="Calibri"/>
        <family val="2"/>
        <scheme val="minor"/>
      </rPr>
      <t>conference</t>
    </r>
    <r>
      <rPr>
        <sz val="11"/>
        <color theme="1"/>
        <rFont val="Calibri"/>
        <family val="2"/>
        <scheme val="minor"/>
      </rPr>
      <t> </t>
    </r>
    <r>
      <rPr>
        <sz val="11"/>
        <rFont val="Calibri"/>
        <family val="2"/>
        <scheme val="minor"/>
      </rPr>
      <t>proceeding</t>
    </r>
    <r>
      <rPr>
        <sz val="11"/>
        <color theme="1"/>
        <rFont val="Calibri"/>
        <family val="2"/>
        <scheme val="minor"/>
      </rPr>
      <t>, or any in-depth analysis of a particular subject and is often used to help the reader quickly ascertain the paper's purpose.</t>
    </r>
  </si>
  <si>
    <t>ASF Namepace</t>
  </si>
  <si>
    <t>Comments</t>
  </si>
  <si>
    <t>Machine resource only; not meant for human access</t>
  </si>
  <si>
    <t>↓</t>
  </si>
  <si>
    <t xml:space="preserve">A platform that has signed and is compliant with the STM Voluntary Principles for Article Sharing can: </t>
  </si>
  <si>
    <r>
      <t xml:space="preserve">allow the sharing of the Abstract </t>
    </r>
    <r>
      <rPr>
        <sz val="11"/>
        <color rgb="FF0070C0"/>
        <rFont val="Calibri"/>
        <family val="2"/>
        <scheme val="minor"/>
      </rPr>
      <t xml:space="preserve">and Citation Metadata </t>
    </r>
  </si>
  <si>
    <r>
      <t xml:space="preserve">allow the sharing of the References </t>
    </r>
    <r>
      <rPr>
        <sz val="11"/>
        <color rgb="FF0070C0"/>
        <rFont val="Calibri"/>
        <family val="2"/>
        <scheme val="minor"/>
      </rPr>
      <t xml:space="preserve">and Citation Metadata </t>
    </r>
  </si>
  <si>
    <r>
      <t xml:space="preserve">allow </t>
    </r>
    <r>
      <rPr>
        <sz val="11"/>
        <color rgb="FF0070C0"/>
        <rFont val="Calibri"/>
        <family val="2"/>
        <scheme val="minor"/>
      </rPr>
      <t>only</t>
    </r>
    <r>
      <rPr>
        <sz val="11"/>
        <color theme="1"/>
        <rFont val="Calibri"/>
        <family val="2"/>
        <scheme val="minor"/>
      </rPr>
      <t xml:space="preserve"> the sharing of the Citation Metadata </t>
    </r>
  </si>
  <si>
    <t>Author Original</t>
  </si>
  <si>
    <t>General Access, including any Research Collaboration Groups</t>
  </si>
  <si>
    <t>Research Collaboration Groups</t>
  </si>
  <si>
    <t>Any platform, regardless whether it has signed and complies with the STM Voluntary Principles for Article Sharing</t>
  </si>
  <si>
    <t>A platform that has signed and is compliant with the STM Voluntary Principles for Article Sharing</t>
  </si>
  <si>
    <t xml:space="preserve">the Abstract and Citation Metadata </t>
  </si>
  <si>
    <t xml:space="preserve">the References and Citation Metadata </t>
  </si>
  <si>
    <t xml:space="preserve">only the Citation Metadata </t>
  </si>
  <si>
    <t>Meaning</t>
  </si>
  <si>
    <t>Context</t>
  </si>
  <si>
    <t>Value</t>
  </si>
  <si>
    <t xml:space="preserve">the Full-Text, including Abstract, References, and Citation Metadata </t>
  </si>
  <si>
    <r>
      <t xml:space="preserve">ASF policy text - </t>
    </r>
    <r>
      <rPr>
        <b/>
        <sz val="11"/>
        <color rgb="FFFF0000"/>
        <rFont val="Calibri"/>
        <family val="2"/>
        <scheme val="minor"/>
      </rPr>
      <t>VOR</t>
    </r>
  </si>
  <si>
    <r>
      <t xml:space="preserve">ASF policy text - </t>
    </r>
    <r>
      <rPr>
        <b/>
        <sz val="11"/>
        <color rgb="FFFF0000"/>
        <rFont val="Calibri"/>
        <family val="2"/>
        <scheme val="minor"/>
      </rPr>
      <t>AM</t>
    </r>
  </si>
  <si>
    <r>
      <t xml:space="preserve">ASF policy text - </t>
    </r>
    <r>
      <rPr>
        <b/>
        <sz val="11"/>
        <color rgb="FFFF0000"/>
        <rFont val="Calibri"/>
        <family val="2"/>
        <scheme val="minor"/>
      </rPr>
      <t>AO</t>
    </r>
  </si>
  <si>
    <t>Policy Text Bit Column</t>
  </si>
  <si>
    <r>
      <t xml:space="preserve">allow the sharing of the Full-Text </t>
    </r>
    <r>
      <rPr>
        <sz val="11"/>
        <color rgb="FFFF0000"/>
        <rFont val="Calibri"/>
        <family val="2"/>
        <scheme val="minor"/>
      </rPr>
      <t>Version of Record</t>
    </r>
    <r>
      <rPr>
        <sz val="11"/>
        <color rgb="FF0070C0"/>
        <rFont val="Calibri"/>
        <family val="2"/>
        <scheme val="minor"/>
      </rPr>
      <t xml:space="preserve">, including Abstract, References, and Citation Metadata </t>
    </r>
  </si>
  <si>
    <r>
      <t>allow the sharing of the Full-Text</t>
    </r>
    <r>
      <rPr>
        <sz val="11"/>
        <color rgb="FFFF0000"/>
        <rFont val="Calibri"/>
        <family val="2"/>
        <scheme val="minor"/>
      </rPr>
      <t xml:space="preserve"> Accepted Manuscript</t>
    </r>
    <r>
      <rPr>
        <sz val="11"/>
        <color rgb="FF0070C0"/>
        <rFont val="Calibri"/>
        <family val="2"/>
        <scheme val="minor"/>
      </rPr>
      <t xml:space="preserve">, including Abstract, References, and Citation Metadata </t>
    </r>
  </si>
  <si>
    <r>
      <t xml:space="preserve">allow the sharing of the Full-Text </t>
    </r>
    <r>
      <rPr>
        <sz val="11"/>
        <color rgb="FFFF0000"/>
        <rFont val="Calibri"/>
        <family val="2"/>
        <scheme val="minor"/>
      </rPr>
      <t>Author Original</t>
    </r>
    <r>
      <rPr>
        <sz val="11"/>
        <color rgb="FF0070C0"/>
        <rFont val="Calibri"/>
        <family val="2"/>
        <scheme val="minor"/>
      </rPr>
      <t xml:space="preserve">, including Abstract, References, and Citation Metadata </t>
    </r>
  </si>
  <si>
    <t xml:space="preserve">of the Accepted Manuscript </t>
  </si>
  <si>
    <t xml:space="preserve">of the Author Original </t>
  </si>
  <si>
    <r>
      <t>allow the sharing of the Full-Text</t>
    </r>
    <r>
      <rPr>
        <sz val="11"/>
        <color rgb="FF0070C0"/>
        <rFont val="Calibri"/>
        <family val="2"/>
        <scheme val="minor"/>
      </rPr>
      <t xml:space="preserve">, including Abstract, References, and Citation Metadata </t>
    </r>
  </si>
  <si>
    <t xml:space="preserve">of the Version of Record </t>
  </si>
  <si>
    <t>DOI</t>
  </si>
  <si>
    <r>
      <rPr>
        <sz val="11"/>
        <color rgb="FF0070C0"/>
        <rFont val="Calibri"/>
        <family val="2"/>
        <scheme val="minor"/>
      </rPr>
      <t>Any platform, regardless of whether it has</t>
    </r>
    <r>
      <rPr>
        <sz val="11"/>
        <color theme="1"/>
        <rFont val="Calibri"/>
        <family val="2"/>
        <scheme val="minor"/>
      </rPr>
      <t xml:space="preserve"> signed and complies with the STM Voluntary Principles for Article Sharing, can: </t>
    </r>
  </si>
  <si>
    <t>https://doi.org/10.15223/asf-vocabulary</t>
  </si>
  <si>
    <t>https://doi.org/10.15223/asf-profile</t>
  </si>
  <si>
    <t>ab, ref, cm</t>
  </si>
  <si>
    <t>←</t>
  </si>
  <si>
    <t xml:space="preserve">Full text </t>
  </si>
  <si>
    <t xml:space="preserve">Abstract, References, and Citation Metadata </t>
  </si>
  <si>
    <t xml:space="preserve">References </t>
  </si>
  <si>
    <t xml:space="preserve">Citation Metadata </t>
  </si>
  <si>
    <t>Context Type</t>
  </si>
  <si>
    <t>This Sharing Context…</t>
  </si>
  <si>
    <t>...Also Includes Sharing for…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</si>
</sst>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color theme="1"/>
      <name val="Calibri"/>
      <family val="2"/>
      <scheme val="minor"/>
    </font>
    <font>
      <sz val="10"/>
      <name val="Arial"/>
      <family val="2"/>
    </font>
    <font>
      <b/>
      <sz val="11"/>
      <color theme="1"/>
      <name val="Calibri"/>
      <family val="2"/>
      <scheme val="minor"/>
    </font>
    <font>
      <b/>
      <sz val="11"/>
      <color rgb="FFFFFFFF"/>
      <name val="Calibri"/>
      <family val="2"/>
      <scheme val="minor"/>
    </font>
    <font>
      <b/>
      <sz val="11"/>
      <color rgb="FF000000"/>
      <name val="Calibri"/>
      <family val="2"/>
      <scheme val="minor"/>
    </font>
    <font>
      <b/>
      <sz val="11"/>
      <color rgb="FF000000"/>
      <name val="Courier New"/>
      <family val="3"/>
    </font>
    <font>
      <sz val="11"/>
      <color rgb="FF00B0F0"/>
      <name val="Calibri"/>
      <family val="2"/>
      <scheme val="minor"/>
    </font>
    <font>
      <sz val="11"/>
      <color rgb="FFFF0000"/>
      <name val="Calibri"/>
      <family val="2"/>
      <scheme val="minor"/>
    </font>
    <font>
      <b/>
      <sz val="11"/>
      <color theme="1"/>
      <name val="Courier New"/>
      <family val="3"/>
    </font>
    <font>
      <sz val="11"/>
      <color rgb="FF0070C0"/>
      <name val="Calibri"/>
      <family val="2"/>
      <scheme val="minor"/>
    </font>
    <font>
      <b/>
      <sz val="11"/>
      <color theme="7" tint="0.39998000860214233"/>
      <name val="Calibri"/>
      <family val="2"/>
      <scheme val="minor"/>
    </font>
    <font>
      <b/>
      <sz val="12"/>
      <color rgb="FF000000"/>
      <name val="Courier New"/>
      <family val="3"/>
    </font>
    <font>
      <b/>
      <sz val="11"/>
      <color theme="8" tint="-0.24997000396251678"/>
      <name val="Calibri"/>
      <family val="2"/>
      <scheme val="minor"/>
    </font>
    <font>
      <sz val="10"/>
      <color rgb="FF000000"/>
      <name val="Calibri"/>
      <family val="2"/>
      <scheme val="minor"/>
    </font>
    <font>
      <b/>
      <sz val="11"/>
      <color theme="1"/>
      <name val="Calibri"/>
      <family val="2"/>
    </font>
    <font>
      <sz val="11"/>
      <name val="Calibri"/>
      <family val="2"/>
      <scheme val="minor"/>
    </font>
    <font>
      <b/>
      <sz val="11"/>
      <name val="Calibri"/>
      <family val="2"/>
      <scheme val="minor"/>
    </font>
    <font>
      <b/>
      <sz val="12"/>
      <color theme="8" tint="-0.24997000396251678"/>
      <name val="Courier New"/>
      <family val="3"/>
    </font>
    <font>
      <u val="single"/>
      <sz val="11"/>
      <color theme="1"/>
      <name val="Calibri"/>
      <family val="2"/>
      <scheme val="minor"/>
    </font>
    <font>
      <sz val="11"/>
      <color rgb="FF000000"/>
      <name val="Calibri"/>
      <family val="2"/>
      <scheme val="minor"/>
    </font>
    <font>
      <b/>
      <sz val="22"/>
      <color theme="1"/>
      <name val="Calibri"/>
      <family val="2"/>
    </font>
    <font>
      <b/>
      <sz val="11"/>
      <color rgb="FFFF0000"/>
      <name val="Calibri"/>
      <family val="2"/>
      <scheme val="minor"/>
    </font>
    <font>
      <u val="single"/>
      <sz val="11"/>
      <color theme="10"/>
      <name val="Calibri"/>
      <family val="2"/>
      <scheme val="minor"/>
    </font>
    <font>
      <b/>
      <sz val="11"/>
      <color rgb="FF00B0F0"/>
      <name val="Courier New"/>
      <family val="3"/>
    </font>
    <font>
      <b/>
      <sz val="11"/>
      <color rgb="FF000000"/>
      <name val="Calibri"/>
      <family val="2"/>
    </font>
    <font>
      <b/>
      <sz val="10"/>
      <color rgb="FF000000"/>
      <name val="Calibri"/>
      <family val="2"/>
      <scheme val="minor"/>
    </font>
  </fonts>
  <fills count="14">
    <fill>
      <patternFill/>
    </fill>
    <fill>
      <patternFill patternType="gray125"/>
    </fill>
    <fill>
      <patternFill patternType="solid">
        <fgColor theme="4" tint="0.7999799847602844"/>
        <bgColor indexed="64"/>
      </patternFill>
    </fill>
    <fill>
      <patternFill patternType="solid">
        <fgColor theme="7" tint="0.7999799847602844"/>
        <bgColor indexed="64"/>
      </patternFill>
    </fill>
    <fill>
      <patternFill patternType="solid">
        <fgColor theme="9" tint="0.7999799847602844"/>
        <bgColor indexed="64"/>
      </patternFill>
    </fill>
    <fill>
      <patternFill patternType="solid">
        <fgColor theme="5" tint="0.7999799847602844"/>
        <bgColor indexed="64"/>
      </patternFill>
    </fill>
    <fill>
      <patternFill patternType="solid">
        <fgColor rgb="FF000000"/>
        <bgColor indexed="64"/>
      </patternFill>
    </fill>
    <fill>
      <patternFill patternType="solid">
        <fgColor rgb="FFFFFF00"/>
        <bgColor indexed="64"/>
      </patternFill>
    </fill>
    <fill>
      <patternFill patternType="solid">
        <fgColor theme="6" tint="0.7999799847602844"/>
        <bgColor indexed="64"/>
      </patternFill>
    </fill>
    <fill>
      <patternFill patternType="solid">
        <fgColor theme="0" tint="-0.04997999966144562"/>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7" tint="0.5999900102615356"/>
        <bgColor indexed="64"/>
      </patternFill>
    </fill>
    <fill>
      <patternFill patternType="solid">
        <fgColor theme="9" tint="0.5999900102615356"/>
        <bgColor indexed="64"/>
      </patternFill>
    </fill>
  </fills>
  <borders count="65">
    <border>
      <left/>
      <right/>
      <top/>
      <bottom/>
      <diagonal/>
    </border>
    <border>
      <left style="dotted"/>
      <right style="dotted"/>
      <top style="dotted"/>
      <bottom style="dotted"/>
    </border>
    <border>
      <left style="medium"/>
      <right/>
      <top/>
      <bottom/>
    </border>
    <border>
      <left style="dotted"/>
      <right/>
      <top style="dotted"/>
      <bottom style="dotted"/>
    </border>
    <border>
      <left style="dotted"/>
      <right style="dotted"/>
      <top/>
      <bottom style="dotted"/>
    </border>
    <border>
      <left style="medium"/>
      <right style="dotted"/>
      <top style="dotted"/>
      <bottom style="medium"/>
    </border>
    <border>
      <left style="dotted"/>
      <right style="dotted"/>
      <top style="dotted"/>
      <bottom style="medium"/>
    </border>
    <border>
      <left style="dotted"/>
      <right style="medium"/>
      <top style="dotted"/>
      <bottom style="medium"/>
    </border>
    <border>
      <left style="thin"/>
      <right style="medium"/>
      <top style="thin"/>
      <bottom style="medium"/>
    </border>
    <border>
      <left style="thin"/>
      <right style="medium"/>
      <top style="thin"/>
      <bottom style="thin"/>
    </border>
    <border>
      <left style="medium"/>
      <right style="thin"/>
      <top style="medium"/>
      <bottom style="medium"/>
    </border>
    <border>
      <left style="thin"/>
      <right style="medium"/>
      <top style="medium"/>
      <bottom style="medium"/>
    </border>
    <border>
      <left style="thin"/>
      <right style="medium"/>
      <top style="medium"/>
      <bottom style="thin"/>
    </border>
    <border>
      <left style="thin"/>
      <right style="medium"/>
      <top/>
      <bottom style="thin"/>
    </border>
    <border>
      <left/>
      <right/>
      <top style="medium"/>
      <bottom/>
    </border>
    <border>
      <left/>
      <right/>
      <top/>
      <bottom style="medium"/>
    </border>
    <border>
      <left style="thin"/>
      <right/>
      <top style="medium"/>
      <bottom style="thin"/>
    </border>
    <border>
      <left style="thin"/>
      <right/>
      <top style="thin"/>
      <bottom style="thin"/>
    </border>
    <border>
      <left style="thin"/>
      <right/>
      <top style="thin"/>
      <bottom style="medium"/>
    </border>
    <border>
      <left style="medium"/>
      <right style="medium"/>
      <top style="medium"/>
      <bottom/>
    </border>
    <border>
      <left style="thin"/>
      <right style="medium"/>
      <top style="thin"/>
      <bottom/>
    </border>
    <border>
      <left/>
      <right style="medium"/>
      <top style="medium"/>
      <bottom style="thin"/>
    </border>
    <border>
      <left/>
      <right style="medium"/>
      <top style="thin"/>
      <bottom style="thin"/>
    </border>
    <border>
      <left/>
      <right style="medium"/>
      <top style="thin"/>
      <bottom style="medium"/>
    </border>
    <border>
      <left style="medium"/>
      <right style="medium"/>
      <top/>
      <bottom style="thin"/>
    </border>
    <border>
      <left style="medium"/>
      <right style="medium"/>
      <top style="thin"/>
      <bottom style="medium"/>
    </border>
    <border>
      <left style="medium"/>
      <right style="medium"/>
      <top style="medium"/>
      <bottom style="thin"/>
    </border>
    <border>
      <left style="medium"/>
      <right style="medium"/>
      <top style="thin"/>
      <bottom style="thin"/>
    </border>
    <border>
      <left style="medium"/>
      <right style="medium"/>
      <top style="thin"/>
      <bottom/>
    </border>
    <border>
      <left style="thin"/>
      <right style="thin"/>
      <top style="thin"/>
      <bottom style="thin"/>
    </border>
    <border>
      <left/>
      <right style="medium"/>
      <top style="medium"/>
      <bottom style="medium"/>
    </border>
    <border>
      <left style="thin"/>
      <right style="medium"/>
      <top/>
      <bottom style="medium"/>
    </border>
    <border>
      <left/>
      <right style="medium"/>
      <top/>
      <bottom style="thin"/>
    </border>
    <border>
      <left style="medium"/>
      <right style="medium"/>
      <top style="medium"/>
      <bottom style="medium"/>
    </border>
    <border>
      <left/>
      <right style="thin"/>
      <top style="medium"/>
      <bottom style="medium"/>
    </border>
    <border>
      <left/>
      <right style="thin"/>
      <top/>
      <bottom style="medium"/>
    </border>
    <border>
      <left style="medium"/>
      <right style="medium"/>
      <top/>
      <bottom style="medium"/>
    </border>
    <border>
      <left style="medium"/>
      <right style="medium"/>
      <top/>
      <bottom/>
    </border>
    <border>
      <left style="medium"/>
      <right/>
      <top style="medium"/>
      <bottom style="thin"/>
    </border>
    <border>
      <left style="medium"/>
      <right/>
      <top style="thin"/>
      <bottom style="thin"/>
    </border>
    <border>
      <left style="medium"/>
      <right/>
      <top style="thin"/>
      <bottom style="medium"/>
    </border>
    <border>
      <left style="medium"/>
      <right style="thin"/>
      <top style="thin"/>
      <bottom style="thin"/>
    </border>
    <border>
      <left style="dotted"/>
      <right style="dotted"/>
      <top style="medium"/>
      <bottom style="dotted"/>
    </border>
    <border>
      <left style="dotted"/>
      <right style="medium"/>
      <top style="medium"/>
      <bottom style="dotted"/>
    </border>
    <border>
      <left style="medium"/>
      <right style="dotted"/>
      <top style="medium"/>
      <bottom style="dotted"/>
    </border>
    <border>
      <left style="medium"/>
      <right/>
      <top style="medium"/>
      <bottom/>
    </border>
    <border>
      <left/>
      <right style="medium"/>
      <top style="medium"/>
      <bottom/>
    </border>
    <border>
      <left style="medium"/>
      <right/>
      <top/>
      <bottom style="medium"/>
    </border>
    <border>
      <left/>
      <right style="medium"/>
      <top/>
      <bottom style="medium"/>
    </border>
    <border>
      <left style="medium"/>
      <right/>
      <top/>
      <bottom style="thin"/>
    </border>
    <border>
      <left style="medium"/>
      <right/>
      <top style="thin"/>
      <bottom/>
    </border>
    <border>
      <left style="medium"/>
      <right style="thin"/>
      <top/>
      <bottom style="thin"/>
    </border>
    <border>
      <left style="medium"/>
      <right style="thin"/>
      <top style="thin"/>
      <bottom/>
    </border>
    <border>
      <left style="medium"/>
      <right style="thin"/>
      <top style="medium"/>
      <bottom style="thin"/>
    </border>
    <border>
      <left style="medium"/>
      <right style="thin"/>
      <top style="thin"/>
      <bottom style="medium"/>
    </border>
    <border>
      <left style="medium"/>
      <right/>
      <top style="medium"/>
      <bottom style="medium"/>
    </border>
    <border>
      <left/>
      <right/>
      <top style="medium"/>
      <bottom style="medium"/>
    </border>
    <border>
      <left/>
      <right style="medium"/>
      <top/>
      <bottom/>
    </border>
    <border>
      <left style="medium"/>
      <right style="thin"/>
      <top style="medium"/>
      <bottom/>
    </border>
    <border>
      <left style="medium"/>
      <right style="thin"/>
      <top/>
      <bottom/>
    </border>
    <border>
      <left style="medium"/>
      <right style="thin"/>
      <top/>
      <bottom style="medium"/>
    </border>
    <border>
      <left style="thin"/>
      <right style="medium"/>
      <top/>
      <bottom/>
    </border>
    <border>
      <left/>
      <right/>
      <top style="thin"/>
      <bottom/>
    </border>
    <border>
      <left/>
      <right style="medium"/>
      <top style="thin"/>
      <bottom/>
    </border>
    <border>
      <left/>
      <right/>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2" fillId="0" borderId="0" applyNumberFormat="0" applyFill="0" applyBorder="0" applyAlignment="0" applyProtection="0"/>
  </cellStyleXfs>
  <cellXfs count="236">
    <xf numFmtId="0" fontId="0" fillId="0" borderId="0" xfId="0"/>
    <xf numFmtId="0" fontId="0" fillId="0" borderId="0" xfId="0" applyAlignment="1">
      <alignment horizontal="center"/>
    </xf>
    <xf numFmtId="0" fontId="2" fillId="0" borderId="0" xfId="0" applyFont="1" applyAlignment="1">
      <alignment horizontal="center"/>
    </xf>
    <xf numFmtId="0" fontId="2" fillId="0" borderId="1" xfId="0" applyFont="1" applyBorder="1" applyAlignment="1">
      <alignment horizontal="center" vertical="center" wrapText="1"/>
    </xf>
    <xf numFmtId="0" fontId="0" fillId="2" borderId="1" xfId="0" applyFill="1" applyBorder="1" applyAlignment="1">
      <alignment horizontal="center" vertical="center" wrapText="1"/>
    </xf>
    <xf numFmtId="0" fontId="0" fillId="3" borderId="1" xfId="0" applyFill="1" applyBorder="1" applyAlignment="1">
      <alignment horizontal="center" vertical="center" wrapText="1"/>
    </xf>
    <xf numFmtId="0" fontId="0" fillId="4" borderId="1" xfId="0" applyFill="1" applyBorder="1" applyAlignment="1">
      <alignment horizontal="center" vertical="center" wrapText="1"/>
    </xf>
    <xf numFmtId="0" fontId="0" fillId="5" borderId="1" xfId="0" applyFill="1" applyBorder="1" applyAlignment="1">
      <alignment horizontal="center" vertical="center" wrapText="1"/>
    </xf>
    <xf numFmtId="0" fontId="0" fillId="5" borderId="1" xfId="0" applyFill="1" applyBorder="1" applyAlignment="1">
      <alignment horizontal="center"/>
    </xf>
    <xf numFmtId="0" fontId="0" fillId="4" borderId="1" xfId="0" applyFill="1" applyBorder="1" applyAlignment="1">
      <alignment horizontal="center"/>
    </xf>
    <xf numFmtId="0" fontId="0" fillId="2" borderId="1" xfId="0" applyFill="1" applyBorder="1" applyAlignment="1">
      <alignment horizontal="center"/>
    </xf>
    <xf numFmtId="0" fontId="0" fillId="3" borderId="1" xfId="0" applyFill="1" applyBorder="1" applyAlignment="1">
      <alignment horizontal="center"/>
    </xf>
    <xf numFmtId="0" fontId="3" fillId="6" borderId="2" xfId="0" applyFont="1" applyFill="1" applyBorder="1" applyAlignment="1">
      <alignment horizontal="center" vertical="center" wrapText="1"/>
    </xf>
    <xf numFmtId="0" fontId="2" fillId="0" borderId="3" xfId="0" applyFont="1" applyBorder="1" applyAlignment="1">
      <alignment horizontal="center" vertical="center" wrapText="1"/>
    </xf>
    <xf numFmtId="0" fontId="5" fillId="0" borderId="3" xfId="0" applyFont="1" applyBorder="1" applyAlignment="1">
      <alignment horizontal="center" vertical="center" wrapText="1"/>
    </xf>
    <xf numFmtId="0" fontId="0" fillId="2" borderId="4" xfId="0" applyFill="1" applyBorder="1" applyAlignment="1">
      <alignment horizontal="center" vertical="center" wrapText="1"/>
    </xf>
    <xf numFmtId="0" fontId="0" fillId="3" borderId="4" xfId="0" applyFill="1" applyBorder="1" applyAlignment="1">
      <alignment horizontal="center" vertical="center" wrapText="1"/>
    </xf>
    <xf numFmtId="0" fontId="0" fillId="4" borderId="4" xfId="0" applyFill="1" applyBorder="1" applyAlignment="1">
      <alignment horizontal="center" vertical="center" wrapText="1"/>
    </xf>
    <xf numFmtId="0" fontId="0" fillId="5" borderId="4" xfId="0"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xf>
    <xf numFmtId="0" fontId="6" fillId="4" borderId="1"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2" fillId="0" borderId="0" xfId="0" applyFont="1"/>
    <xf numFmtId="0" fontId="0" fillId="0" borderId="0" xfId="0" applyAlignment="1">
      <alignment horizontal="right"/>
    </xf>
    <xf numFmtId="0" fontId="2" fillId="0" borderId="0" xfId="0" applyFont="1" applyAlignment="1">
      <alignment horizontal="left"/>
    </xf>
    <xf numFmtId="0" fontId="7" fillId="0" borderId="0" xfId="0" applyFont="1"/>
    <xf numFmtId="0" fontId="0" fillId="0" borderId="0" xfId="0" applyFont="1"/>
    <xf numFmtId="0" fontId="3" fillId="6" borderId="2" xfId="0" applyFont="1" applyFill="1" applyBorder="1" applyAlignment="1">
      <alignment horizontal="center" vertical="center" wrapText="1"/>
    </xf>
    <xf numFmtId="0" fontId="0" fillId="7" borderId="0" xfId="0" applyFill="1"/>
    <xf numFmtId="0" fontId="5" fillId="5" borderId="8"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0" fillId="0" borderId="0" xfId="0" applyAlignment="1">
      <alignment wrapText="1"/>
    </xf>
    <xf numFmtId="0" fontId="2" fillId="0" borderId="10" xfId="0" applyFont="1" applyBorder="1" applyAlignment="1">
      <alignment horizontal="center" vertical="center"/>
    </xf>
    <xf numFmtId="0" fontId="8" fillId="0" borderId="11" xfId="0" applyFont="1" applyBorder="1" applyAlignment="1">
      <alignment horizontal="center" vertical="center"/>
    </xf>
    <xf numFmtId="0" fontId="0" fillId="0" borderId="0" xfId="0" applyAlignment="1">
      <alignment vertical="center"/>
    </xf>
    <xf numFmtId="0" fontId="3" fillId="6" borderId="2" xfId="0" applyFont="1" applyFill="1" applyBorder="1" applyAlignment="1">
      <alignment horizontal="center" vertical="center" wrapText="1"/>
    </xf>
    <xf numFmtId="0" fontId="13" fillId="2" borderId="12" xfId="0" applyFont="1" applyFill="1" applyBorder="1" applyAlignment="1">
      <alignment horizontal="left" vertical="center" wrapText="1"/>
    </xf>
    <xf numFmtId="0" fontId="13" fillId="2" borderId="9" xfId="0" applyFont="1" applyFill="1" applyBorder="1" applyAlignment="1">
      <alignment horizontal="left" vertical="center" wrapText="1"/>
    </xf>
    <xf numFmtId="0" fontId="13" fillId="5" borderId="9" xfId="0" applyFont="1" applyFill="1" applyBorder="1" applyAlignment="1">
      <alignment horizontal="left" vertical="center" wrapText="1"/>
    </xf>
    <xf numFmtId="0" fontId="13" fillId="5" borderId="8" xfId="0" applyFont="1" applyFill="1" applyBorder="1" applyAlignment="1">
      <alignment horizontal="left" vertical="center" wrapText="1"/>
    </xf>
    <xf numFmtId="0" fontId="13" fillId="3" borderId="9" xfId="0" applyFont="1" applyFill="1" applyBorder="1" applyAlignment="1">
      <alignment horizontal="left" vertical="center" wrapText="1"/>
    </xf>
    <xf numFmtId="0" fontId="13" fillId="4" borderId="9" xfId="0" applyFont="1" applyFill="1" applyBorder="1" applyAlignment="1">
      <alignment horizontal="left" vertical="center" wrapText="1"/>
    </xf>
    <xf numFmtId="0" fontId="5" fillId="2" borderId="13" xfId="0" applyFont="1" applyFill="1" applyBorder="1" applyAlignment="1">
      <alignment horizontal="center" vertical="center" wrapText="1"/>
    </xf>
    <xf numFmtId="0" fontId="0" fillId="0" borderId="0" xfId="0" applyBorder="1"/>
    <xf numFmtId="0" fontId="2" fillId="0" borderId="0" xfId="0" applyFont="1" applyBorder="1" applyAlignment="1">
      <alignment horizontal="center" wrapText="1"/>
    </xf>
    <xf numFmtId="0" fontId="2" fillId="0" borderId="0" xfId="0" applyFont="1" applyBorder="1" applyAlignment="1">
      <alignment horizontal="center" vertical="center"/>
    </xf>
    <xf numFmtId="0" fontId="0" fillId="0" borderId="14" xfId="0" applyBorder="1"/>
    <xf numFmtId="0" fontId="5" fillId="4" borderId="8" xfId="0" applyFont="1" applyFill="1" applyBorder="1" applyAlignment="1">
      <alignment horizontal="center" vertical="center" wrapText="1"/>
    </xf>
    <xf numFmtId="0" fontId="13" fillId="4" borderId="8" xfId="0" applyFont="1" applyFill="1" applyBorder="1" applyAlignment="1">
      <alignment horizontal="left" vertical="center" wrapText="1"/>
    </xf>
    <xf numFmtId="0" fontId="0" fillId="0" borderId="15" xfId="0" applyBorder="1"/>
    <xf numFmtId="0" fontId="5" fillId="2" borderId="16"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5" borderId="17"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5" fillId="4" borderId="18" xfId="0" applyFont="1" applyFill="1" applyBorder="1" applyAlignment="1">
      <alignment horizontal="center" vertical="center" wrapText="1"/>
    </xf>
    <xf numFmtId="0" fontId="12" fillId="0" borderId="0" xfId="0" applyFont="1" applyBorder="1" applyAlignment="1">
      <alignment wrapText="1"/>
    </xf>
    <xf numFmtId="0" fontId="14" fillId="0" borderId="0" xfId="0" applyFont="1"/>
    <xf numFmtId="0" fontId="2" fillId="0" borderId="19" xfId="0" applyFont="1" applyBorder="1" applyAlignment="1">
      <alignment horizontal="center" wrapText="1"/>
    </xf>
    <xf numFmtId="0" fontId="5" fillId="2" borderId="20"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0" fillId="3" borderId="21" xfId="0" applyFill="1" applyBorder="1" applyAlignment="1">
      <alignment vertical="center" wrapText="1"/>
    </xf>
    <xf numFmtId="0" fontId="0" fillId="3" borderId="22" xfId="0" applyFill="1" applyBorder="1" applyAlignment="1">
      <alignment vertical="center" wrapText="1"/>
    </xf>
    <xf numFmtId="0" fontId="0" fillId="3" borderId="23" xfId="0" applyFill="1" applyBorder="1" applyAlignment="1">
      <alignment vertical="center" wrapText="1"/>
    </xf>
    <xf numFmtId="0" fontId="0" fillId="4" borderId="24" xfId="0" applyFill="1" applyBorder="1" applyAlignment="1">
      <alignment vertical="center" wrapText="1"/>
    </xf>
    <xf numFmtId="0" fontId="0" fillId="4" borderId="25" xfId="0" applyFill="1" applyBorder="1" applyAlignment="1">
      <alignment vertical="center" wrapText="1"/>
    </xf>
    <xf numFmtId="0" fontId="0" fillId="5" borderId="26" xfId="0" applyFill="1" applyBorder="1" applyAlignment="1">
      <alignment vertical="center" wrapText="1"/>
    </xf>
    <xf numFmtId="0" fontId="0" fillId="5" borderId="27" xfId="0" applyFill="1" applyBorder="1" applyAlignment="1">
      <alignment vertical="center" wrapText="1"/>
    </xf>
    <xf numFmtId="0" fontId="0" fillId="5" borderId="25" xfId="0" applyFill="1" applyBorder="1" applyAlignment="1">
      <alignment vertical="center" wrapText="1"/>
    </xf>
    <xf numFmtId="0" fontId="0" fillId="2" borderId="24" xfId="0" applyFill="1" applyBorder="1" applyAlignment="1">
      <alignment vertical="center" wrapText="1"/>
    </xf>
    <xf numFmtId="0" fontId="0" fillId="2" borderId="28" xfId="0" applyFill="1" applyBorder="1" applyAlignment="1">
      <alignment vertical="center" wrapText="1"/>
    </xf>
    <xf numFmtId="0" fontId="15" fillId="0" borderId="0" xfId="0" applyFont="1" applyAlignment="1">
      <alignment horizontal="right"/>
    </xf>
    <xf numFmtId="0" fontId="15" fillId="0" borderId="0" xfId="0" applyFont="1"/>
    <xf numFmtId="0" fontId="15" fillId="0" borderId="0" xfId="0" applyFont="1" applyFill="1"/>
    <xf numFmtId="0" fontId="16" fillId="0" borderId="0" xfId="0" applyFont="1" applyAlignment="1">
      <alignment horizontal="left"/>
    </xf>
    <xf numFmtId="0" fontId="2" fillId="0" borderId="12" xfId="0" applyFont="1" applyBorder="1" applyAlignment="1">
      <alignment horizontal="right"/>
    </xf>
    <xf numFmtId="0" fontId="6" fillId="4" borderId="4" xfId="0" applyFont="1" applyFill="1" applyBorder="1" applyAlignment="1">
      <alignment horizontal="center" vertical="center" wrapText="1"/>
    </xf>
    <xf numFmtId="0" fontId="6" fillId="5" borderId="1" xfId="0" applyFont="1" applyFill="1" applyBorder="1" applyAlignment="1">
      <alignment horizontal="center"/>
    </xf>
    <xf numFmtId="0" fontId="3" fillId="6" borderId="2" xfId="0" applyFont="1" applyFill="1" applyBorder="1" applyAlignment="1">
      <alignment horizontal="center" vertical="center" wrapText="1"/>
    </xf>
    <xf numFmtId="0" fontId="0" fillId="0" borderId="0" xfId="0"/>
    <xf numFmtId="0" fontId="0" fillId="0" borderId="29" xfId="0" applyBorder="1" applyAlignment="1">
      <alignment vertical="top" wrapText="1"/>
    </xf>
    <xf numFmtId="0" fontId="7" fillId="0" borderId="29" xfId="0" applyFont="1" applyBorder="1" applyAlignment="1">
      <alignment vertical="top" wrapText="1"/>
    </xf>
    <xf numFmtId="0" fontId="0" fillId="0" borderId="0" xfId="0" applyFont="1" applyAlignment="1">
      <alignment horizontal="left"/>
    </xf>
    <xf numFmtId="0" fontId="0" fillId="0" borderId="0" xfId="0" applyFont="1" applyAlignment="1">
      <alignment horizontal="left" wrapText="1"/>
    </xf>
    <xf numFmtId="0" fontId="0" fillId="0" borderId="30" xfId="0" applyFont="1" applyBorder="1" applyAlignment="1">
      <alignment horizontal="left" vertical="center" wrapText="1"/>
    </xf>
    <xf numFmtId="0" fontId="0" fillId="0" borderId="30" xfId="0" applyFont="1" applyBorder="1" applyAlignment="1">
      <alignment horizontal="left" vertical="center"/>
    </xf>
    <xf numFmtId="0" fontId="19" fillId="2" borderId="13" xfId="0" applyFont="1" applyFill="1" applyBorder="1" applyAlignment="1">
      <alignment horizontal="left" vertical="center" wrapText="1"/>
    </xf>
    <xf numFmtId="0" fontId="19" fillId="2" borderId="20" xfId="0" applyFont="1" applyFill="1" applyBorder="1" applyAlignment="1">
      <alignment horizontal="left" vertical="center" wrapText="1"/>
    </xf>
    <xf numFmtId="0" fontId="19" fillId="5" borderId="12" xfId="0" applyFont="1" applyFill="1" applyBorder="1" applyAlignment="1">
      <alignment horizontal="left" vertical="center" wrapText="1"/>
    </xf>
    <xf numFmtId="0" fontId="19" fillId="5" borderId="9" xfId="0" applyFont="1" applyFill="1" applyBorder="1" applyAlignment="1">
      <alignment horizontal="left" vertical="center" wrapText="1"/>
    </xf>
    <xf numFmtId="0" fontId="19" fillId="5" borderId="8" xfId="0" applyFont="1" applyFill="1" applyBorder="1" applyAlignment="1">
      <alignment horizontal="left" vertical="center" wrapText="1"/>
    </xf>
    <xf numFmtId="0" fontId="19" fillId="3" borderId="12" xfId="0" applyFont="1" applyFill="1" applyBorder="1" applyAlignment="1">
      <alignment horizontal="left" vertical="center" wrapText="1"/>
    </xf>
    <xf numFmtId="0" fontId="19" fillId="3" borderId="9" xfId="0" applyFont="1" applyFill="1" applyBorder="1" applyAlignment="1">
      <alignment horizontal="left" vertical="center" wrapText="1"/>
    </xf>
    <xf numFmtId="0" fontId="19" fillId="3" borderId="8" xfId="0" applyFont="1" applyFill="1" applyBorder="1" applyAlignment="1">
      <alignment horizontal="left" vertical="center" wrapText="1"/>
    </xf>
    <xf numFmtId="0" fontId="19" fillId="4" borderId="13" xfId="0" applyFont="1" applyFill="1" applyBorder="1" applyAlignment="1">
      <alignment horizontal="left" vertical="center" wrapText="1"/>
    </xf>
    <xf numFmtId="0" fontId="19" fillId="4" borderId="8" xfId="0" applyFont="1" applyFill="1" applyBorder="1" applyAlignment="1">
      <alignment horizontal="left" vertical="center" wrapText="1"/>
    </xf>
    <xf numFmtId="0" fontId="2" fillId="0" borderId="0" xfId="0" applyFont="1" applyBorder="1" applyAlignment="1">
      <alignment vertical="center" wrapText="1"/>
    </xf>
    <xf numFmtId="0" fontId="3" fillId="6" borderId="2" xfId="0" applyFont="1" applyFill="1" applyBorder="1" applyAlignment="1">
      <alignment horizontal="center" vertical="center" wrapText="1"/>
    </xf>
    <xf numFmtId="0" fontId="0" fillId="0" borderId="31" xfId="0" applyBorder="1"/>
    <xf numFmtId="0" fontId="2" fillId="0" borderId="11" xfId="0" applyFont="1" applyBorder="1" applyAlignment="1">
      <alignment horizontal="center" wrapText="1"/>
    </xf>
    <xf numFmtId="0" fontId="0" fillId="2" borderId="32" xfId="0" applyFill="1" applyBorder="1" applyAlignment="1">
      <alignment vertical="center" wrapText="1"/>
    </xf>
    <xf numFmtId="0" fontId="0" fillId="5" borderId="21" xfId="0" applyFill="1" applyBorder="1" applyAlignment="1">
      <alignment vertical="center" wrapText="1"/>
    </xf>
    <xf numFmtId="0" fontId="0" fillId="5" borderId="22" xfId="0" applyFill="1" applyBorder="1" applyAlignment="1">
      <alignment vertical="center" wrapText="1"/>
    </xf>
    <xf numFmtId="0" fontId="0" fillId="4" borderId="32" xfId="0" applyFill="1" applyBorder="1" applyAlignment="1">
      <alignment vertical="center" wrapText="1"/>
    </xf>
    <xf numFmtId="0" fontId="2" fillId="0" borderId="0" xfId="0" applyFont="1" applyFill="1" applyBorder="1" applyAlignment="1">
      <alignment horizontal="center" wrapText="1"/>
    </xf>
    <xf numFmtId="0" fontId="0" fillId="0" borderId="0" xfId="0" applyFill="1" applyBorder="1" applyAlignment="1">
      <alignment vertical="center" wrapText="1"/>
    </xf>
    <xf numFmtId="0" fontId="0" fillId="0" borderId="0" xfId="0" applyFill="1" applyBorder="1"/>
    <xf numFmtId="0" fontId="8" fillId="0" borderId="33" xfId="0" applyFont="1" applyBorder="1" applyAlignment="1">
      <alignment horizontal="center" vertical="center"/>
    </xf>
    <xf numFmtId="0" fontId="0" fillId="3" borderId="26" xfId="0" applyFill="1" applyBorder="1" applyAlignment="1">
      <alignment vertical="center" wrapText="1"/>
    </xf>
    <xf numFmtId="0" fontId="0" fillId="3" borderId="27" xfId="0" applyFill="1" applyBorder="1" applyAlignment="1">
      <alignment vertical="center" wrapText="1"/>
    </xf>
    <xf numFmtId="0" fontId="0" fillId="3" borderId="25" xfId="0" applyFill="1" applyBorder="1" applyAlignment="1">
      <alignment vertical="center" wrapText="1"/>
    </xf>
    <xf numFmtId="0" fontId="2" fillId="0" borderId="34" xfId="0" applyFont="1" applyBorder="1" applyAlignment="1">
      <alignment horizontal="center" wrapText="1"/>
    </xf>
    <xf numFmtId="0" fontId="0" fillId="0" borderId="35" xfId="0" applyBorder="1"/>
    <xf numFmtId="0" fontId="2" fillId="0" borderId="33" xfId="0" applyFont="1" applyBorder="1" applyAlignment="1">
      <alignment horizontal="center" wrapText="1"/>
    </xf>
    <xf numFmtId="0" fontId="0" fillId="0" borderId="36" xfId="0" applyBorder="1" applyAlignment="1">
      <alignment vertical="center" wrapText="1"/>
    </xf>
    <xf numFmtId="0" fontId="8" fillId="0" borderId="37" xfId="0" applyFont="1" applyFill="1" applyBorder="1" applyAlignment="1">
      <alignment horizontal="center" vertical="center"/>
    </xf>
    <xf numFmtId="0" fontId="0" fillId="0" borderId="37" xfId="0" applyFill="1" applyBorder="1" applyAlignment="1">
      <alignment vertical="center" wrapText="1"/>
    </xf>
    <xf numFmtId="0" fontId="22" fillId="0" borderId="0" xfId="20"/>
    <xf numFmtId="0" fontId="5" fillId="2" borderId="38"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5" fillId="5" borderId="39"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5" fillId="3" borderId="39" xfId="0" applyFont="1" applyFill="1" applyBorder="1" applyAlignment="1">
      <alignment horizontal="center" vertical="center" wrapText="1"/>
    </xf>
    <xf numFmtId="0" fontId="5" fillId="4" borderId="39" xfId="0" applyFont="1" applyFill="1" applyBorder="1" applyAlignment="1">
      <alignment horizontal="center" vertical="center" wrapText="1"/>
    </xf>
    <xf numFmtId="0" fontId="5" fillId="4" borderId="40" xfId="0" applyFont="1" applyFill="1" applyBorder="1" applyAlignment="1">
      <alignment horizontal="center" vertical="center" wrapText="1"/>
    </xf>
    <xf numFmtId="0" fontId="23" fillId="2" borderId="29" xfId="0" applyFont="1" applyFill="1" applyBorder="1" applyAlignment="1">
      <alignment horizontal="center" vertical="center" wrapText="1"/>
    </xf>
    <xf numFmtId="0" fontId="19" fillId="2" borderId="17" xfId="0" applyFont="1" applyFill="1" applyBorder="1" applyAlignment="1">
      <alignment horizontal="left" vertical="center" wrapText="1"/>
    </xf>
    <xf numFmtId="0" fontId="13" fillId="5" borderId="17"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13" fillId="4" borderId="17" xfId="0" applyFont="1" applyFill="1" applyBorder="1" applyAlignment="1">
      <alignment horizontal="left" vertical="center" wrapText="1"/>
    </xf>
    <xf numFmtId="0" fontId="13" fillId="4" borderId="18" xfId="0" applyFont="1" applyFill="1" applyBorder="1" applyAlignment="1">
      <alignment horizontal="left" vertical="center" wrapText="1"/>
    </xf>
    <xf numFmtId="0" fontId="24" fillId="2" borderId="41" xfId="0" applyFont="1" applyFill="1" applyBorder="1" applyAlignment="1">
      <alignment horizontal="center" vertical="center" wrapText="1"/>
    </xf>
    <xf numFmtId="0" fontId="19" fillId="2" borderId="9" xfId="0" applyFont="1" applyFill="1" applyBorder="1" applyAlignment="1">
      <alignment horizontal="left" vertical="center" wrapText="1"/>
    </xf>
    <xf numFmtId="0" fontId="13" fillId="5" borderId="9" xfId="0" applyFont="1" applyFill="1" applyBorder="1" applyAlignment="1">
      <alignment horizontal="left" vertical="center" wrapText="1"/>
    </xf>
    <xf numFmtId="0" fontId="19" fillId="2" borderId="16" xfId="0" applyFont="1" applyFill="1" applyBorder="1" applyAlignment="1">
      <alignment horizontal="left" vertical="center" wrapText="1"/>
    </xf>
    <xf numFmtId="0" fontId="23" fillId="5" borderId="29" xfId="0" applyFont="1" applyFill="1" applyBorder="1" applyAlignment="1">
      <alignment horizontal="center" vertical="center" wrapText="1"/>
    </xf>
    <xf numFmtId="0" fontId="23" fillId="4" borderId="29" xfId="0" applyFont="1" applyFill="1" applyBorder="1" applyAlignment="1">
      <alignment horizontal="center" vertical="center" wrapText="1"/>
    </xf>
    <xf numFmtId="0" fontId="4" fillId="5" borderId="41" xfId="0" applyFont="1" applyFill="1" applyBorder="1" applyAlignment="1">
      <alignment horizontal="center" vertical="center" wrapText="1"/>
    </xf>
    <xf numFmtId="0" fontId="25" fillId="4" borderId="41" xfId="0" applyFont="1" applyFill="1" applyBorder="1" applyAlignment="1">
      <alignment horizontal="center" vertical="center" wrapText="1"/>
    </xf>
    <xf numFmtId="0" fontId="13" fillId="4" borderId="9" xfId="0" applyFont="1" applyFill="1" applyBorder="1" applyAlignment="1">
      <alignment horizontal="left" vertical="center" wrapText="1"/>
    </xf>
    <xf numFmtId="0" fontId="2" fillId="0" borderId="33" xfId="0" applyFont="1" applyBorder="1" applyAlignment="1">
      <alignment horizontal="center" vertical="center"/>
    </xf>
    <xf numFmtId="0" fontId="4" fillId="4" borderId="42" xfId="0" applyFont="1" applyFill="1" applyBorder="1" applyAlignment="1">
      <alignment horizontal="center" vertical="center" wrapText="1"/>
    </xf>
    <xf numFmtId="0" fontId="4" fillId="5" borderId="42" xfId="0" applyFont="1" applyFill="1" applyBorder="1" applyAlignment="1">
      <alignment horizontal="center" vertical="center" wrapText="1"/>
    </xf>
    <xf numFmtId="0" fontId="4" fillId="5" borderId="43"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4" fillId="2" borderId="44"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4" fillId="3" borderId="42"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2" fillId="0" borderId="45" xfId="0" applyFont="1" applyBorder="1" applyAlignment="1">
      <alignment horizontal="center" vertical="center"/>
    </xf>
    <xf numFmtId="0" fontId="2" fillId="0" borderId="14" xfId="0" applyFont="1" applyBorder="1" applyAlignment="1">
      <alignment horizontal="center" vertical="center"/>
    </xf>
    <xf numFmtId="0" fontId="2" fillId="0" borderId="46" xfId="0" applyFont="1" applyBorder="1" applyAlignment="1">
      <alignment horizontal="center" vertical="center"/>
    </xf>
    <xf numFmtId="0" fontId="13" fillId="5" borderId="41" xfId="0" applyFont="1" applyFill="1" applyBorder="1" applyAlignment="1">
      <alignment horizontal="center" vertical="center" wrapText="1"/>
    </xf>
    <xf numFmtId="0" fontId="13" fillId="5" borderId="29" xfId="0" applyFont="1" applyFill="1" applyBorder="1" applyAlignment="1">
      <alignment horizontal="center" vertical="center" wrapText="1"/>
    </xf>
    <xf numFmtId="0" fontId="13" fillId="5" borderId="9"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4" fillId="2" borderId="45"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4" fillId="5" borderId="50"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47" xfId="0" applyFont="1" applyFill="1" applyBorder="1" applyAlignment="1">
      <alignment horizontal="center" vertical="center" wrapText="1"/>
    </xf>
    <xf numFmtId="0" fontId="4" fillId="3" borderId="45"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49" xfId="0" applyFont="1" applyFill="1" applyBorder="1" applyAlignment="1">
      <alignment horizontal="center" vertical="center" wrapText="1"/>
    </xf>
    <xf numFmtId="0" fontId="4" fillId="4" borderId="50" xfId="0" applyFont="1" applyFill="1" applyBorder="1" applyAlignment="1">
      <alignment horizontal="center" vertical="center" wrapText="1"/>
    </xf>
    <xf numFmtId="0" fontId="4" fillId="4" borderId="47" xfId="0" applyFont="1" applyFill="1" applyBorder="1" applyAlignment="1">
      <alignment horizontal="center" vertical="center" wrapText="1"/>
    </xf>
    <xf numFmtId="0" fontId="4" fillId="2" borderId="51" xfId="0" applyFont="1" applyFill="1" applyBorder="1" applyAlignment="1">
      <alignment horizontal="center" vertical="center" wrapText="1"/>
    </xf>
    <xf numFmtId="0" fontId="4" fillId="2" borderId="52" xfId="0" applyFont="1" applyFill="1" applyBorder="1" applyAlignment="1">
      <alignment horizontal="center" vertical="center" wrapText="1"/>
    </xf>
    <xf numFmtId="0" fontId="4" fillId="5" borderId="53" xfId="0" applyFont="1" applyFill="1" applyBorder="1" applyAlignment="1">
      <alignment horizontal="center" vertical="center" wrapText="1"/>
    </xf>
    <xf numFmtId="0" fontId="4" fillId="5" borderId="41" xfId="0" applyFont="1" applyFill="1" applyBorder="1" applyAlignment="1">
      <alignment horizontal="center" vertical="center" wrapText="1"/>
    </xf>
    <xf numFmtId="0" fontId="4" fillId="5" borderId="54" xfId="0" applyFont="1" applyFill="1" applyBorder="1" applyAlignment="1">
      <alignment horizontal="center" vertical="center" wrapText="1"/>
    </xf>
    <xf numFmtId="0" fontId="4" fillId="3" borderId="53" xfId="0" applyFont="1" applyFill="1" applyBorder="1" applyAlignment="1">
      <alignment horizontal="center" vertical="center" wrapText="1"/>
    </xf>
    <xf numFmtId="0" fontId="4" fillId="3" borderId="41" xfId="0" applyFont="1" applyFill="1" applyBorder="1" applyAlignment="1">
      <alignment horizontal="center" vertical="center" wrapText="1"/>
    </xf>
    <xf numFmtId="0" fontId="4" fillId="3" borderId="54"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17" fillId="8" borderId="55" xfId="0" applyFont="1" applyFill="1" applyBorder="1" applyAlignment="1">
      <alignment horizontal="center" wrapText="1"/>
    </xf>
    <xf numFmtId="0" fontId="17" fillId="8" borderId="56" xfId="0" applyFont="1" applyFill="1" applyBorder="1" applyAlignment="1">
      <alignment horizontal="center" wrapText="1"/>
    </xf>
    <xf numFmtId="0" fontId="17" fillId="8" borderId="30" xfId="0" applyFont="1" applyFill="1" applyBorder="1" applyAlignment="1">
      <alignment horizontal="center" wrapText="1"/>
    </xf>
    <xf numFmtId="0" fontId="0" fillId="9" borderId="45" xfId="0" applyFill="1" applyBorder="1" applyAlignment="1">
      <alignment vertical="top" wrapText="1"/>
    </xf>
    <xf numFmtId="0" fontId="0" fillId="9" borderId="14" xfId="0" applyFill="1" applyBorder="1" applyAlignment="1">
      <alignment vertical="top" wrapText="1"/>
    </xf>
    <xf numFmtId="0" fontId="0" fillId="9" borderId="46" xfId="0" applyFill="1" applyBorder="1" applyAlignment="1">
      <alignment vertical="top" wrapText="1"/>
    </xf>
    <xf numFmtId="0" fontId="0" fillId="9" borderId="2" xfId="0" applyFill="1" applyBorder="1" applyAlignment="1">
      <alignment vertical="top" wrapText="1"/>
    </xf>
    <xf numFmtId="0" fontId="0" fillId="9" borderId="0" xfId="0" applyFill="1" applyBorder="1" applyAlignment="1">
      <alignment vertical="top" wrapText="1"/>
    </xf>
    <xf numFmtId="0" fontId="0" fillId="9" borderId="57" xfId="0" applyFill="1" applyBorder="1" applyAlignment="1">
      <alignment vertical="top" wrapText="1"/>
    </xf>
    <xf numFmtId="0" fontId="0" fillId="9" borderId="47" xfId="0" applyFill="1" applyBorder="1" applyAlignment="1">
      <alignment vertical="top" wrapText="1"/>
    </xf>
    <xf numFmtId="0" fontId="0" fillId="9" borderId="15" xfId="0" applyFill="1" applyBorder="1" applyAlignment="1">
      <alignment vertical="top" wrapText="1"/>
    </xf>
    <xf numFmtId="0" fontId="0" fillId="9" borderId="48" xfId="0" applyFill="1" applyBorder="1" applyAlignment="1">
      <alignment vertical="top" wrapText="1"/>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2" fillId="0" borderId="61" xfId="0" applyFont="1" applyBorder="1" applyAlignment="1">
      <alignment horizontal="right" vertical="center"/>
    </xf>
    <xf numFmtId="0" fontId="2" fillId="0" borderId="31" xfId="0" applyFont="1" applyBorder="1" applyAlignment="1">
      <alignment horizontal="right" vertical="center"/>
    </xf>
    <xf numFmtId="0" fontId="11" fillId="10" borderId="19" xfId="0" applyFont="1" applyFill="1" applyBorder="1" applyAlignment="1">
      <alignment horizontal="center" vertical="center" wrapText="1"/>
    </xf>
    <xf numFmtId="0" fontId="11" fillId="10" borderId="24" xfId="0" applyFont="1" applyFill="1" applyBorder="1" applyAlignment="1">
      <alignment horizontal="center" vertical="center" wrapText="1"/>
    </xf>
    <xf numFmtId="0" fontId="11" fillId="11" borderId="28" xfId="0" applyFont="1" applyFill="1" applyBorder="1" applyAlignment="1">
      <alignment horizontal="center" vertical="center" wrapText="1"/>
    </xf>
    <xf numFmtId="0" fontId="11" fillId="11" borderId="37" xfId="0" applyFont="1" applyFill="1" applyBorder="1" applyAlignment="1">
      <alignment horizontal="center" vertical="center" wrapText="1"/>
    </xf>
    <xf numFmtId="0" fontId="11" fillId="11" borderId="24" xfId="0" applyFont="1" applyFill="1" applyBorder="1" applyAlignment="1">
      <alignment horizontal="center" vertical="center" wrapText="1"/>
    </xf>
    <xf numFmtId="0" fontId="11" fillId="12" borderId="28" xfId="0" applyFont="1" applyFill="1" applyBorder="1" applyAlignment="1">
      <alignment horizontal="center" vertical="center" wrapText="1"/>
    </xf>
    <xf numFmtId="0" fontId="11" fillId="12" borderId="37" xfId="0" applyFont="1" applyFill="1" applyBorder="1" applyAlignment="1">
      <alignment horizontal="center" vertical="center" wrapText="1"/>
    </xf>
    <xf numFmtId="0" fontId="11" fillId="13" borderId="28" xfId="0" applyFont="1" applyFill="1" applyBorder="1" applyAlignment="1">
      <alignment horizontal="center" vertical="center" wrapText="1"/>
    </xf>
    <xf numFmtId="0" fontId="11" fillId="13" borderId="36" xfId="0" applyFont="1" applyFill="1" applyBorder="1" applyAlignment="1">
      <alignment horizontal="center" vertical="center" wrapText="1"/>
    </xf>
    <xf numFmtId="0" fontId="4" fillId="2" borderId="53"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4" borderId="41" xfId="0" applyFont="1" applyFill="1" applyBorder="1" applyAlignment="1">
      <alignment horizontal="center" vertical="center" wrapText="1"/>
    </xf>
    <xf numFmtId="0" fontId="20" fillId="0" borderId="14" xfId="0" applyFont="1" applyBorder="1" applyAlignment="1">
      <alignment horizontal="center" vertical="center"/>
    </xf>
    <xf numFmtId="0" fontId="20" fillId="0" borderId="15" xfId="0" applyFont="1" applyBorder="1" applyAlignment="1">
      <alignment horizontal="center" vertical="center"/>
    </xf>
    <xf numFmtId="0" fontId="25" fillId="3" borderId="50" xfId="0" applyFont="1" applyFill="1" applyBorder="1" applyAlignment="1">
      <alignment horizontal="center" vertical="center" wrapText="1"/>
    </xf>
    <xf numFmtId="0" fontId="25" fillId="3" borderId="62" xfId="0" applyFont="1" applyFill="1" applyBorder="1" applyAlignment="1">
      <alignment horizontal="center" vertical="center" wrapText="1"/>
    </xf>
    <xf numFmtId="0" fontId="25" fillId="3" borderId="63" xfId="0" applyFont="1" applyFill="1" applyBorder="1" applyAlignment="1">
      <alignment horizontal="center" vertical="center" wrapText="1"/>
    </xf>
    <xf numFmtId="0" fontId="25" fillId="3" borderId="2" xfId="0" applyFont="1" applyFill="1" applyBorder="1" applyAlignment="1">
      <alignment horizontal="center" vertical="center" wrapText="1"/>
    </xf>
    <xf numFmtId="0" fontId="25" fillId="3" borderId="0" xfId="0" applyFont="1" applyFill="1" applyBorder="1" applyAlignment="1">
      <alignment horizontal="center" vertical="center" wrapText="1"/>
    </xf>
    <xf numFmtId="0" fontId="25" fillId="3" borderId="57" xfId="0" applyFont="1" applyFill="1" applyBorder="1" applyAlignment="1">
      <alignment horizontal="center" vertical="center" wrapText="1"/>
    </xf>
    <xf numFmtId="0" fontId="25" fillId="3" borderId="49" xfId="0" applyFont="1" applyFill="1" applyBorder="1" applyAlignment="1">
      <alignment horizontal="center" vertical="center" wrapText="1"/>
    </xf>
    <xf numFmtId="0" fontId="25" fillId="3" borderId="64" xfId="0" applyFont="1" applyFill="1" applyBorder="1" applyAlignment="1">
      <alignment horizontal="center" vertical="center" wrapText="1"/>
    </xf>
    <xf numFmtId="0" fontId="25" fillId="3" borderId="32" xfId="0" applyFont="1" applyFill="1" applyBorder="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hyperlink" Target="https://doi.org/10.15223/asf-vocabulary" TargetMode="External" /><Relationship Id="rId2" Type="http://schemas.openxmlformats.org/officeDocument/2006/relationships/hyperlink" Target="https://doi.org/10.15223/asf-profile" TargetMode="Externa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AE53"/>
  <sheetViews>
    <sheetView workbookViewId="0" topLeftCell="A1">
      <pane xSplit="13" ySplit="4" topLeftCell="N5" activePane="bottomRight" state="frozen"/>
      <selection pane="topRight" activeCell="N1" sqref="N1"/>
      <selection pane="bottomLeft" activeCell="A5" sqref="A5"/>
      <selection pane="bottomRight" activeCell="J42" sqref="J42"/>
    </sheetView>
  </sheetViews>
  <sheetFormatPr defaultColWidth="9.140625" defaultRowHeight="15"/>
  <cols>
    <col min="1" max="1" width="1.7109375" style="0" customWidth="1"/>
    <col min="2" max="2" width="5.28125" style="2" customWidth="1"/>
    <col min="3" max="13" width="5.421875" style="1" customWidth="1"/>
    <col min="14" max="14" width="1.57421875" style="0" customWidth="1"/>
    <col min="15" max="15" width="10.7109375" style="0" bestFit="1" customWidth="1"/>
    <col min="16" max="16" width="1.57421875" style="0" customWidth="1"/>
    <col min="17" max="17" width="12.140625" style="0" hidden="1" customWidth="1"/>
    <col min="18" max="18" width="1.57421875" style="0" hidden="1" customWidth="1"/>
    <col min="19" max="19" width="29.8515625" style="0" bestFit="1" customWidth="1"/>
    <col min="20" max="20" width="2.421875" style="0" bestFit="1" customWidth="1"/>
    <col min="21" max="21" width="37.7109375" style="0" bestFit="1" customWidth="1"/>
    <col min="22" max="22" width="1.57421875" style="0" customWidth="1"/>
    <col min="23" max="23" width="230.421875" style="0" bestFit="1" customWidth="1"/>
    <col min="24" max="24" width="2.00390625" style="0" customWidth="1"/>
  </cols>
  <sheetData>
    <row r="2" spans="3:23" ht="17.65" customHeight="1" thickBot="1">
      <c r="C2" s="159" t="s">
        <v>15</v>
      </c>
      <c r="D2" s="160"/>
      <c r="E2" s="160"/>
      <c r="F2" s="160"/>
      <c r="G2" s="160"/>
      <c r="H2" s="160"/>
      <c r="I2" s="160"/>
      <c r="J2" s="160"/>
      <c r="K2" s="160"/>
      <c r="L2" s="160"/>
      <c r="M2" s="160"/>
      <c r="O2" s="46" t="s">
        <v>38</v>
      </c>
      <c r="Q2" s="37" t="s">
        <v>47</v>
      </c>
      <c r="S2" s="12" t="s">
        <v>42</v>
      </c>
      <c r="U2" s="46" t="s">
        <v>20</v>
      </c>
      <c r="W2" s="37" t="s">
        <v>36</v>
      </c>
    </row>
    <row r="3" spans="2:21" ht="14.65" customHeight="1">
      <c r="B3" s="13" t="s">
        <v>17</v>
      </c>
      <c r="C3" s="161" t="s">
        <v>0</v>
      </c>
      <c r="D3" s="162"/>
      <c r="E3" s="163" t="s">
        <v>3</v>
      </c>
      <c r="F3" s="163"/>
      <c r="G3" s="163"/>
      <c r="H3" s="156" t="s">
        <v>7</v>
      </c>
      <c r="I3" s="156"/>
      <c r="J3" s="157" t="s">
        <v>10</v>
      </c>
      <c r="K3" s="157"/>
      <c r="L3" s="157"/>
      <c r="M3" s="158"/>
      <c r="S3" t="s">
        <v>21</v>
      </c>
      <c r="U3" t="s">
        <v>21</v>
      </c>
    </row>
    <row r="4" spans="2:31" ht="15" customHeight="1" thickBot="1">
      <c r="B4" s="14"/>
      <c r="C4" s="19" t="s">
        <v>1</v>
      </c>
      <c r="D4" s="20" t="s">
        <v>2</v>
      </c>
      <c r="E4" s="21" t="s">
        <v>4</v>
      </c>
      <c r="F4" s="21" t="s">
        <v>5</v>
      </c>
      <c r="G4" s="21" t="s">
        <v>6</v>
      </c>
      <c r="H4" s="22" t="s">
        <v>8</v>
      </c>
      <c r="I4" s="22" t="s">
        <v>9</v>
      </c>
      <c r="J4" s="23" t="s">
        <v>11</v>
      </c>
      <c r="K4" s="23" t="s">
        <v>12</v>
      </c>
      <c r="L4" s="23" t="s">
        <v>13</v>
      </c>
      <c r="M4" s="24" t="s">
        <v>14</v>
      </c>
      <c r="S4" s="32" t="s">
        <v>29</v>
      </c>
      <c r="U4" s="32" t="s">
        <v>22</v>
      </c>
      <c r="AE4" t="s">
        <v>107</v>
      </c>
    </row>
    <row r="5" spans="2:31" ht="13.25" customHeight="1">
      <c r="B5" s="3">
        <v>1</v>
      </c>
      <c r="C5" s="15" t="s">
        <v>16</v>
      </c>
      <c r="D5" s="25" t="s">
        <v>52</v>
      </c>
      <c r="E5" s="16" t="s">
        <v>16</v>
      </c>
      <c r="F5" s="30"/>
      <c r="G5" s="30"/>
      <c r="H5" s="17" t="s">
        <v>16</v>
      </c>
      <c r="I5" s="91" t="s">
        <v>52</v>
      </c>
      <c r="J5" s="18" t="s">
        <v>16</v>
      </c>
      <c r="K5" s="29" t="s">
        <v>52</v>
      </c>
      <c r="L5" s="29" t="s">
        <v>52</v>
      </c>
      <c r="M5" s="29" t="s">
        <v>52</v>
      </c>
      <c r="O5" t="str">
        <f>IF(A5="x",A$4,"")&amp;IF(B5="x",B$4,"")&amp;IF(C5="x",C$4,"")&amp;IF(D5="x",D$4,"")&amp;IF(E5="x",E$4,"")&amp;IF(F5="x",F$4,"")&amp;IF(G5="x",G$4,"")&amp;IF(H5="x",H$4,"")&amp;IF(I5="x",I$4,"")&amp;IF(J5="x",J$4,"")&amp;IF(K5="x",K$4,"")&amp;IF(L5="x",L$4,"")&amp;IF(M5="x",M$4,"")</f>
        <v>pnsvorgaft</v>
      </c>
      <c r="Q5" t="str">
        <f>IF(C5="x",C$4,"")&amp;IF(D5="x",D$4,"")&amp;" "&amp;IF(E5="x",E$4,"")&amp;IF(F5="x",F$4,"")&amp;IF(G5="x",G$4,"")&amp;" "&amp;IF(H5="x",H$4,"")&amp;IF(I5="x",I$4,"")&amp;" "&amp;IF(J5="x",J$4,"")&amp;IF(K5="x",K$4,"")&amp;IF(L5="x",L$4,"")&amp;IF(M5="x",M$4,"")</f>
        <v>pns vor ga ft</v>
      </c>
      <c r="S5" t="str">
        <f aca="true" t="shared" si="0" ref="S5:S10">S$4&amp;"/policy-"&amp;TEXT($B5,"00#")</f>
        <v>https://doi.org/10.15223/policy-001</v>
      </c>
      <c r="T5" s="69" t="s">
        <v>43</v>
      </c>
      <c r="U5" t="str">
        <f>U$4&amp;"/policy-"&amp;TEXT($B5,"00#")</f>
        <v>https://www.stm-assoc.org/asf/policy-001</v>
      </c>
      <c r="W5" s="42" t="str">
        <f>VLOOKUP("x",'Policy Text Bits'!$C$3:$H$14,$AE5,)&amp;IF(C5="x",VLOOKUP($C$4,'Policy Text Bits'!$C$3:$H$14,$AE5,),"")&amp;IF(D5="x",VLOOKUP($D$4,'Policy Text Bits'!$C$3:$H$14,$AE5,),"")&amp;IF(J5="x",VLOOKUP($J$4,'Policy Text Bits'!$C$3:$H$14,$AE5,),"")&amp;IF(K5="x",VLOOKUP($K$4,'Policy Text Bits'!$C$3:$H$14,$AE5,),"")&amp;IF(L5="x",VLOOKUP($L$4,'Policy Text Bits'!$C$3:$H$14,$AE5,),"")&amp;IF(M5="x",VLOOKUP($M$4,'Policy Text Bits'!$C$3:$H$14,$AE5,),"")&amp;IF(E5="x",VLOOKUP($E$4,'Policy Text Bits'!$C$3:$H$14,$AE5,),"")&amp;IF(F5="x",VLOOKUP($F$4,'Policy Text Bits'!$C$3:$H$14,$AE5,),"")&amp;IF(G5="x",VLOOKUP($G$4,'Policy Text Bits'!$C$3:$H$14,$AE5,),"")&amp;IF(H5="x",VLOOKUP($H$4,'Policy Text Bits'!$C$3:$H$14,$AE5,),"")&amp;IF(I5="x",VLOOKUP($I$4,'Policy Text Bits'!$C$3:$H$14,$AE5,),"")&amp;"."</f>
        <v>Any platform, regardless of whether it has signed and complies with the STM Voluntary Principles for Article Sharing, can: allow the sharing of the Full-Text Version of Record, including Abstract, References, and Citation Metadata for General Access, including any Research Collaboration Groups.</v>
      </c>
      <c r="AE5" s="94">
        <f>IF(E5="x",4,IF(F5="x",5,IF(G5="x",6,0)))</f>
        <v>4</v>
      </c>
    </row>
    <row r="6" spans="2:31" ht="13.25" customHeight="1">
      <c r="B6" s="3">
        <f>B5+1</f>
        <v>2</v>
      </c>
      <c r="C6" s="4" t="s">
        <v>16</v>
      </c>
      <c r="D6" s="25" t="s">
        <v>52</v>
      </c>
      <c r="E6" s="5" t="s">
        <v>16</v>
      </c>
      <c r="F6" s="30"/>
      <c r="G6" s="30"/>
      <c r="H6" s="6" t="s">
        <v>16</v>
      </c>
      <c r="I6" s="91" t="s">
        <v>52</v>
      </c>
      <c r="J6" s="7"/>
      <c r="K6" s="8" t="s">
        <v>16</v>
      </c>
      <c r="L6" s="8"/>
      <c r="M6" s="92" t="s">
        <v>52</v>
      </c>
      <c r="O6" s="94" t="str">
        <f aca="true" t="shared" si="1" ref="O6:O52">IF(A6="x",A$4,"")&amp;IF(B6="x",B$4,"")&amp;IF(C6="x",C$4,"")&amp;IF(D6="x",D$4,"")&amp;IF(E6="x",E$4,"")&amp;IF(F6="x",F$4,"")&amp;IF(G6="x",G$4,"")&amp;IF(H6="x",H$4,"")&amp;IF(I6="x",I$4,"")&amp;IF(J6="x",J$4,"")&amp;IF(K6="x",K$4,"")&amp;IF(L6="x",L$4,"")&amp;IF(M6="x",M$4,"")</f>
        <v>pnsvorgaab</v>
      </c>
      <c r="Q6" t="str">
        <f aca="true" t="shared" si="2" ref="Q6:Q52">IF(C6="x",C$4,"")&amp;IF(D6="x",D$4,"")&amp;" "&amp;IF(E6="x",E$4,"")&amp;IF(F6="x",F$4,"")&amp;IF(G6="x",G$4,"")&amp;" "&amp;IF(H6="x",H$4,"")&amp;IF(I6="x",I$4,"")&amp;" "&amp;IF(J6="x",J$4,"")&amp;IF(K6="x",K$4,"")&amp;IF(L6="x",L$4,"")&amp;IF(M6="x",M$4,"")</f>
        <v>pns vor ga ab</v>
      </c>
      <c r="S6" t="str">
        <f t="shared" si="0"/>
        <v>https://doi.org/10.15223/policy-002</v>
      </c>
      <c r="T6" s="69" t="s">
        <v>43</v>
      </c>
      <c r="U6" s="94" t="str">
        <f aca="true" t="shared" si="3" ref="U6:U52">U$4&amp;"/policy-"&amp;TEXT($B6,"00#")</f>
        <v>https://www.stm-assoc.org/asf/policy-002</v>
      </c>
      <c r="W6" s="42" t="str">
        <f>VLOOKUP("x",'Policy Text Bits'!$C$3:$H$14,$AE6,)&amp;IF(C6="x",VLOOKUP($C$4,'Policy Text Bits'!$C$3:$H$14,$AE6,),"")&amp;IF(D6="x",VLOOKUP($D$4,'Policy Text Bits'!$C$3:$H$14,$AE6,),"")&amp;IF(J6="x",VLOOKUP($J$4,'Policy Text Bits'!$C$3:$H$14,$AE6,),"")&amp;IF(K6="x",VLOOKUP($K$4,'Policy Text Bits'!$C$3:$H$14,$AE6,),"")&amp;IF(L6="x",VLOOKUP($L$4,'Policy Text Bits'!$C$3:$H$14,$AE6,),"")&amp;IF(M6="x",VLOOKUP($M$4,'Policy Text Bits'!$C$3:$H$14,$AE6,),"")&amp;IF(E6="x",VLOOKUP($E$4,'Policy Text Bits'!$C$3:$H$14,$AE6,),"")&amp;IF(F6="x",VLOOKUP($F$4,'Policy Text Bits'!$C$3:$H$14,$AE6,),"")&amp;IF(G6="x",VLOOKUP($G$4,'Policy Text Bits'!$C$3:$H$14,$AE6,),"")&amp;IF(H6="x",VLOOKUP($H$4,'Policy Text Bits'!$C$3:$H$14,$AE6,),"")&amp;IF(I6="x",VLOOKUP($I$4,'Policy Text Bits'!$C$3:$H$14,$AE6,),"")&amp;"."</f>
        <v>Any platform, regardless of whether it has signed and complies with the STM Voluntary Principles for Article Sharing, can: allow the sharing of the Abstract and Citation Metadata of the Version of Record for General Access, including any Research Collaboration Groups.</v>
      </c>
      <c r="AE6" s="94">
        <v>2</v>
      </c>
    </row>
    <row r="7" spans="2:31" ht="13.25" customHeight="1">
      <c r="B7" s="3">
        <f aca="true" t="shared" si="4" ref="B7:B52">B6+1</f>
        <v>3</v>
      </c>
      <c r="C7" s="4" t="s">
        <v>16</v>
      </c>
      <c r="D7" s="25" t="s">
        <v>52</v>
      </c>
      <c r="E7" s="5" t="s">
        <v>16</v>
      </c>
      <c r="F7" s="30"/>
      <c r="G7" s="30"/>
      <c r="H7" s="6" t="s">
        <v>16</v>
      </c>
      <c r="I7" s="91" t="s">
        <v>52</v>
      </c>
      <c r="J7" s="8"/>
      <c r="K7" s="8"/>
      <c r="L7" s="8" t="s">
        <v>16</v>
      </c>
      <c r="M7" s="92" t="s">
        <v>52</v>
      </c>
      <c r="O7" s="94" t="str">
        <f t="shared" si="1"/>
        <v>pnsvorgaref</v>
      </c>
      <c r="Q7" t="str">
        <f t="shared" si="2"/>
        <v>pns vor ga ref</v>
      </c>
      <c r="S7" t="str">
        <f t="shared" si="0"/>
        <v>https://doi.org/10.15223/policy-003</v>
      </c>
      <c r="T7" s="69" t="s">
        <v>43</v>
      </c>
      <c r="U7" s="94" t="str">
        <f t="shared" si="3"/>
        <v>https://www.stm-assoc.org/asf/policy-003</v>
      </c>
      <c r="W7" s="42" t="str">
        <f>VLOOKUP("x",'Policy Text Bits'!$C$3:$H$14,$AE7,)&amp;IF(C7="x",VLOOKUP($C$4,'Policy Text Bits'!$C$3:$H$14,$AE7,),"")&amp;IF(D7="x",VLOOKUP($D$4,'Policy Text Bits'!$C$3:$H$14,$AE7,),"")&amp;IF(J7="x",VLOOKUP($J$4,'Policy Text Bits'!$C$3:$H$14,$AE7,),"")&amp;IF(K7="x",VLOOKUP($K$4,'Policy Text Bits'!$C$3:$H$14,$AE7,),"")&amp;IF(L7="x",VLOOKUP($L$4,'Policy Text Bits'!$C$3:$H$14,$AE7,),"")&amp;IF(M7="x",VLOOKUP($M$4,'Policy Text Bits'!$C$3:$H$14,$AE7,),"")&amp;IF(E7="x",VLOOKUP($E$4,'Policy Text Bits'!$C$3:$H$14,$AE7,),"")&amp;IF(F7="x",VLOOKUP($F$4,'Policy Text Bits'!$C$3:$H$14,$AE7,),"")&amp;IF(G7="x",VLOOKUP($G$4,'Policy Text Bits'!$C$3:$H$14,$AE7,),"")&amp;IF(H7="x",VLOOKUP($H$4,'Policy Text Bits'!$C$3:$H$14,$AE7,),"")&amp;IF(I7="x",VLOOKUP($I$4,'Policy Text Bits'!$C$3:$H$14,$AE7,),"")&amp;"."</f>
        <v>Any platform, regardless of whether it has signed and complies with the STM Voluntary Principles for Article Sharing, can: allow the sharing of the References and Citation Metadata of the Version of Record for General Access, including any Research Collaboration Groups.</v>
      </c>
      <c r="AE7" s="94">
        <v>2</v>
      </c>
    </row>
    <row r="8" spans="2:31" ht="13.25" customHeight="1">
      <c r="B8" s="3">
        <f t="shared" si="4"/>
        <v>4</v>
      </c>
      <c r="C8" s="4" t="s">
        <v>16</v>
      </c>
      <c r="D8" s="25" t="s">
        <v>52</v>
      </c>
      <c r="E8" s="5" t="s">
        <v>16</v>
      </c>
      <c r="F8" s="30"/>
      <c r="G8" s="30"/>
      <c r="H8" s="6" t="s">
        <v>16</v>
      </c>
      <c r="I8" s="91" t="s">
        <v>52</v>
      </c>
      <c r="J8" s="8"/>
      <c r="K8" s="8"/>
      <c r="L8" s="8"/>
      <c r="M8" s="8" t="s">
        <v>16</v>
      </c>
      <c r="O8" s="94" t="str">
        <f t="shared" si="1"/>
        <v>pnsvorgacm</v>
      </c>
      <c r="Q8" t="str">
        <f t="shared" si="2"/>
        <v>pns vor ga cm</v>
      </c>
      <c r="S8" t="str">
        <f t="shared" si="0"/>
        <v>https://doi.org/10.15223/policy-004</v>
      </c>
      <c r="T8" s="69" t="s">
        <v>43</v>
      </c>
      <c r="U8" s="94" t="str">
        <f t="shared" si="3"/>
        <v>https://www.stm-assoc.org/asf/policy-004</v>
      </c>
      <c r="W8" s="42" t="str">
        <f>VLOOKUP("x",'Policy Text Bits'!$C$3:$H$14,$AE8,)&amp;IF(C8="x",VLOOKUP($C$4,'Policy Text Bits'!$C$3:$H$14,$AE8,),"")&amp;IF(D8="x",VLOOKUP($D$4,'Policy Text Bits'!$C$3:$H$14,$AE8,),"")&amp;IF(J8="x",VLOOKUP($J$4,'Policy Text Bits'!$C$3:$H$14,$AE8,),"")&amp;IF(K8="x",VLOOKUP($K$4,'Policy Text Bits'!$C$3:$H$14,$AE8,),"")&amp;IF(L8="x",VLOOKUP($L$4,'Policy Text Bits'!$C$3:$H$14,$AE8,),"")&amp;IF(M8="x",VLOOKUP($M$4,'Policy Text Bits'!$C$3:$H$14,$AE8,),"")&amp;IF(E8="x",VLOOKUP($E$4,'Policy Text Bits'!$C$3:$H$14,$AE8,),"")&amp;IF(F8="x",VLOOKUP($F$4,'Policy Text Bits'!$C$3:$H$14,$AE8,),"")&amp;IF(G8="x",VLOOKUP($G$4,'Policy Text Bits'!$C$3:$H$14,$AE8,),"")&amp;IF(H8="x",VLOOKUP($H$4,'Policy Text Bits'!$C$3:$H$14,$AE8,),"")&amp;IF(I8="x",VLOOKUP($I$4,'Policy Text Bits'!$C$3:$H$14,$AE8,),"")&amp;"."</f>
        <v>Any platform, regardless of whether it has signed and complies with the STM Voluntary Principles for Article Sharing, can: allow only the sharing of the Citation Metadata of the Version of Record for General Access, including any Research Collaboration Groups.</v>
      </c>
      <c r="AE8" s="94">
        <v>2</v>
      </c>
    </row>
    <row r="9" spans="2:31" ht="13.25" customHeight="1">
      <c r="B9" s="3">
        <f t="shared" si="4"/>
        <v>5</v>
      </c>
      <c r="C9" s="10" t="s">
        <v>16</v>
      </c>
      <c r="D9" s="25" t="s">
        <v>52</v>
      </c>
      <c r="E9" s="5" t="s">
        <v>16</v>
      </c>
      <c r="F9" s="30"/>
      <c r="G9" s="30"/>
      <c r="H9" s="9"/>
      <c r="I9" s="6" t="s">
        <v>16</v>
      </c>
      <c r="J9" s="18" t="s">
        <v>16</v>
      </c>
      <c r="K9" s="29" t="s">
        <v>52</v>
      </c>
      <c r="L9" s="29" t="s">
        <v>52</v>
      </c>
      <c r="M9" s="29" t="s">
        <v>52</v>
      </c>
      <c r="O9" s="94" t="str">
        <f t="shared" si="1"/>
        <v>pnsvorrcgft</v>
      </c>
      <c r="Q9" t="str">
        <f t="shared" si="2"/>
        <v>pns vor rcg ft</v>
      </c>
      <c r="S9" t="str">
        <f t="shared" si="0"/>
        <v>https://doi.org/10.15223/policy-005</v>
      </c>
      <c r="T9" s="69" t="s">
        <v>43</v>
      </c>
      <c r="U9" s="94" t="str">
        <f t="shared" si="3"/>
        <v>https://www.stm-assoc.org/asf/policy-005</v>
      </c>
      <c r="W9" s="42" t="str">
        <f>VLOOKUP("x",'Policy Text Bits'!$C$3:$H$14,$AE9,)&amp;IF(C9="x",VLOOKUP($C$4,'Policy Text Bits'!$C$3:$H$14,$AE9,),"")&amp;IF(D9="x",VLOOKUP($D$4,'Policy Text Bits'!$C$3:$H$14,$AE9,),"")&amp;IF(J9="x",VLOOKUP($J$4,'Policy Text Bits'!$C$3:$H$14,$AE9,),"")&amp;IF(K9="x",VLOOKUP($K$4,'Policy Text Bits'!$C$3:$H$14,$AE9,),"")&amp;IF(L9="x",VLOOKUP($L$4,'Policy Text Bits'!$C$3:$H$14,$AE9,),"")&amp;IF(M9="x",VLOOKUP($M$4,'Policy Text Bits'!$C$3:$H$14,$AE9,),"")&amp;IF(E9="x",VLOOKUP($E$4,'Policy Text Bits'!$C$3:$H$14,$AE9,),"")&amp;IF(F9="x",VLOOKUP($F$4,'Policy Text Bits'!$C$3:$H$14,$AE9,),"")&amp;IF(G9="x",VLOOKUP($G$4,'Policy Text Bits'!$C$3:$H$14,$AE9,),"")&amp;IF(H9="x",VLOOKUP($H$4,'Policy Text Bits'!$C$3:$H$14,$AE9,),"")&amp;IF(I9="x",VLOOKUP($I$4,'Policy Text Bits'!$C$3:$H$14,$AE9,),"")&amp;"."</f>
        <v>Any platform, regardless of whether it has signed and complies with the STM Voluntary Principles for Article Sharing, can: allow the sharing of the Full-Text Version of Record, including Abstract, References, and Citation Metadata in Research Collaboration Groups.</v>
      </c>
      <c r="AE9" s="94">
        <f aca="true" t="shared" si="5" ref="AE9:AE49">IF(E9="x",4,IF(F9="x",5,IF(G9="x",6,0)))</f>
        <v>4</v>
      </c>
    </row>
    <row r="10" spans="2:31" ht="13.25" customHeight="1">
      <c r="B10" s="3">
        <f t="shared" si="4"/>
        <v>6</v>
      </c>
      <c r="C10" s="10" t="s">
        <v>16</v>
      </c>
      <c r="D10" s="25" t="s">
        <v>52</v>
      </c>
      <c r="E10" s="5" t="s">
        <v>16</v>
      </c>
      <c r="F10" s="30"/>
      <c r="G10" s="30"/>
      <c r="H10" s="9"/>
      <c r="I10" s="6" t="s">
        <v>16</v>
      </c>
      <c r="J10" s="7"/>
      <c r="K10" s="8" t="s">
        <v>16</v>
      </c>
      <c r="L10" s="8"/>
      <c r="M10" s="92" t="s">
        <v>52</v>
      </c>
      <c r="O10" s="94" t="str">
        <f t="shared" si="1"/>
        <v>pnsvorrcgab</v>
      </c>
      <c r="Q10" t="str">
        <f t="shared" si="2"/>
        <v>pns vor rcg ab</v>
      </c>
      <c r="S10" t="str">
        <f t="shared" si="0"/>
        <v>https://doi.org/10.15223/policy-006</v>
      </c>
      <c r="T10" s="69" t="s">
        <v>43</v>
      </c>
      <c r="U10" s="94" t="str">
        <f t="shared" si="3"/>
        <v>https://www.stm-assoc.org/asf/policy-006</v>
      </c>
      <c r="W10" s="42" t="str">
        <f>VLOOKUP("x",'Policy Text Bits'!$C$3:$H$14,$AE10,)&amp;IF(C10="x",VLOOKUP($C$4,'Policy Text Bits'!$C$3:$H$14,$AE10,),"")&amp;IF(D10="x",VLOOKUP($D$4,'Policy Text Bits'!$C$3:$H$14,$AE10,),"")&amp;IF(J10="x",VLOOKUP($J$4,'Policy Text Bits'!$C$3:$H$14,$AE10,),"")&amp;IF(K10="x",VLOOKUP($K$4,'Policy Text Bits'!$C$3:$H$14,$AE10,),"")&amp;IF(L10="x",VLOOKUP($L$4,'Policy Text Bits'!$C$3:$H$14,$AE10,),"")&amp;IF(M10="x",VLOOKUP($M$4,'Policy Text Bits'!$C$3:$H$14,$AE10,),"")&amp;IF(E10="x",VLOOKUP($E$4,'Policy Text Bits'!$C$3:$H$14,$AE10,),"")&amp;IF(F10="x",VLOOKUP($F$4,'Policy Text Bits'!$C$3:$H$14,$AE10,),"")&amp;IF(G10="x",VLOOKUP($G$4,'Policy Text Bits'!$C$3:$H$14,$AE10,),"")&amp;IF(H10="x",VLOOKUP($H$4,'Policy Text Bits'!$C$3:$H$14,$AE10,),"")&amp;IF(I10="x",VLOOKUP($I$4,'Policy Text Bits'!$C$3:$H$14,$AE10,),"")&amp;"."</f>
        <v>Any platform, regardless of whether it has signed and complies with the STM Voluntary Principles for Article Sharing, can: allow the sharing of the Abstract and Citation Metadata of the Version of Record in Research Collaboration Groups.</v>
      </c>
      <c r="AE10" s="94">
        <v>2</v>
      </c>
    </row>
    <row r="11" spans="2:31" ht="13.25" customHeight="1">
      <c r="B11" s="3">
        <f t="shared" si="4"/>
        <v>7</v>
      </c>
      <c r="C11" s="10" t="s">
        <v>16</v>
      </c>
      <c r="D11" s="25" t="s">
        <v>52</v>
      </c>
      <c r="E11" s="5" t="s">
        <v>16</v>
      </c>
      <c r="F11" s="30"/>
      <c r="G11" s="30"/>
      <c r="H11" s="9"/>
      <c r="I11" s="6" t="s">
        <v>16</v>
      </c>
      <c r="J11" s="8"/>
      <c r="K11" s="8"/>
      <c r="L11" s="8" t="s">
        <v>16</v>
      </c>
      <c r="M11" s="92" t="s">
        <v>52</v>
      </c>
      <c r="O11" s="94" t="str">
        <f t="shared" si="1"/>
        <v>pnsvorrcgref</v>
      </c>
      <c r="Q11" t="str">
        <f t="shared" si="2"/>
        <v>pns vor rcg ref</v>
      </c>
      <c r="S11" t="str">
        <f>S$4&amp;"/policy-"&amp;TEXT($B11,"00#")</f>
        <v>https://doi.org/10.15223/policy-007</v>
      </c>
      <c r="T11" s="69" t="s">
        <v>43</v>
      </c>
      <c r="U11" s="94" t="str">
        <f t="shared" si="3"/>
        <v>https://www.stm-assoc.org/asf/policy-007</v>
      </c>
      <c r="W11" s="42" t="str">
        <f>VLOOKUP("x",'Policy Text Bits'!$C$3:$H$14,$AE11,)&amp;IF(C11="x",VLOOKUP($C$4,'Policy Text Bits'!$C$3:$H$14,$AE11,),"")&amp;IF(D11="x",VLOOKUP($D$4,'Policy Text Bits'!$C$3:$H$14,$AE11,),"")&amp;IF(J11="x",VLOOKUP($J$4,'Policy Text Bits'!$C$3:$H$14,$AE11,),"")&amp;IF(K11="x",VLOOKUP($K$4,'Policy Text Bits'!$C$3:$H$14,$AE11,),"")&amp;IF(L11="x",VLOOKUP($L$4,'Policy Text Bits'!$C$3:$H$14,$AE11,),"")&amp;IF(M11="x",VLOOKUP($M$4,'Policy Text Bits'!$C$3:$H$14,$AE11,),"")&amp;IF(E11="x",VLOOKUP($E$4,'Policy Text Bits'!$C$3:$H$14,$AE11,),"")&amp;IF(F11="x",VLOOKUP($F$4,'Policy Text Bits'!$C$3:$H$14,$AE11,),"")&amp;IF(G11="x",VLOOKUP($G$4,'Policy Text Bits'!$C$3:$H$14,$AE11,),"")&amp;IF(H11="x",VLOOKUP($H$4,'Policy Text Bits'!$C$3:$H$14,$AE11,),"")&amp;IF(I11="x",VLOOKUP($I$4,'Policy Text Bits'!$C$3:$H$14,$AE11,),"")&amp;"."</f>
        <v>Any platform, regardless of whether it has signed and complies with the STM Voluntary Principles for Article Sharing, can: allow the sharing of the References and Citation Metadata of the Version of Record in Research Collaboration Groups.</v>
      </c>
      <c r="AE11" s="94">
        <v>2</v>
      </c>
    </row>
    <row r="12" spans="2:31" ht="13.25" customHeight="1">
      <c r="B12" s="3">
        <f t="shared" si="4"/>
        <v>8</v>
      </c>
      <c r="C12" s="10" t="s">
        <v>16</v>
      </c>
      <c r="D12" s="25" t="s">
        <v>52</v>
      </c>
      <c r="E12" s="5" t="s">
        <v>16</v>
      </c>
      <c r="F12" s="30"/>
      <c r="G12" s="30"/>
      <c r="H12" s="9"/>
      <c r="I12" s="6" t="s">
        <v>16</v>
      </c>
      <c r="J12" s="8"/>
      <c r="K12" s="8"/>
      <c r="L12" s="8"/>
      <c r="M12" s="8" t="s">
        <v>16</v>
      </c>
      <c r="O12" s="94" t="str">
        <f t="shared" si="1"/>
        <v>pnsvorrcgcm</v>
      </c>
      <c r="Q12" t="str">
        <f t="shared" si="2"/>
        <v>pns vor rcg cm</v>
      </c>
      <c r="S12" t="str">
        <f aca="true" t="shared" si="6" ref="S12:S52">S$4&amp;"/policy-"&amp;TEXT($B12,"00#")</f>
        <v>https://doi.org/10.15223/policy-008</v>
      </c>
      <c r="T12" s="69" t="s">
        <v>43</v>
      </c>
      <c r="U12" s="94" t="str">
        <f t="shared" si="3"/>
        <v>https://www.stm-assoc.org/asf/policy-008</v>
      </c>
      <c r="W12" s="42" t="str">
        <f>VLOOKUP("x",'Policy Text Bits'!$C$3:$H$14,$AE12,)&amp;IF(C12="x",VLOOKUP($C$4,'Policy Text Bits'!$C$3:$H$14,$AE12,),"")&amp;IF(D12="x",VLOOKUP($D$4,'Policy Text Bits'!$C$3:$H$14,$AE12,),"")&amp;IF(J12="x",VLOOKUP($J$4,'Policy Text Bits'!$C$3:$H$14,$AE12,),"")&amp;IF(K12="x",VLOOKUP($K$4,'Policy Text Bits'!$C$3:$H$14,$AE12,),"")&amp;IF(L12="x",VLOOKUP($L$4,'Policy Text Bits'!$C$3:$H$14,$AE12,),"")&amp;IF(M12="x",VLOOKUP($M$4,'Policy Text Bits'!$C$3:$H$14,$AE12,),"")&amp;IF(E12="x",VLOOKUP($E$4,'Policy Text Bits'!$C$3:$H$14,$AE12,),"")&amp;IF(F12="x",VLOOKUP($F$4,'Policy Text Bits'!$C$3:$H$14,$AE12,),"")&amp;IF(G12="x",VLOOKUP($G$4,'Policy Text Bits'!$C$3:$H$14,$AE12,),"")&amp;IF(H12="x",VLOOKUP($H$4,'Policy Text Bits'!$C$3:$H$14,$AE12,),"")&amp;IF(I12="x",VLOOKUP($I$4,'Policy Text Bits'!$C$3:$H$14,$AE12,),"")&amp;"."</f>
        <v>Any platform, regardless of whether it has signed and complies with the STM Voluntary Principles for Article Sharing, can: allow only the sharing of the Citation Metadata of the Version of Record in Research Collaboration Groups.</v>
      </c>
      <c r="AE12" s="94">
        <v>2</v>
      </c>
    </row>
    <row r="13" spans="2:31" ht="13.25" customHeight="1">
      <c r="B13" s="3">
        <f t="shared" si="4"/>
        <v>9</v>
      </c>
      <c r="C13" s="4" t="s">
        <v>16</v>
      </c>
      <c r="D13" s="25" t="s">
        <v>52</v>
      </c>
      <c r="E13" s="5"/>
      <c r="F13" s="5" t="s">
        <v>16</v>
      </c>
      <c r="G13" s="30"/>
      <c r="H13" s="17" t="s">
        <v>16</v>
      </c>
      <c r="I13" s="91" t="s">
        <v>52</v>
      </c>
      <c r="J13" s="18" t="s">
        <v>16</v>
      </c>
      <c r="K13" s="29" t="s">
        <v>52</v>
      </c>
      <c r="L13" s="29" t="s">
        <v>52</v>
      </c>
      <c r="M13" s="29" t="s">
        <v>52</v>
      </c>
      <c r="O13" s="94" t="str">
        <f t="shared" si="1"/>
        <v>pnsamgaft</v>
      </c>
      <c r="Q13" t="str">
        <f t="shared" si="2"/>
        <v>pns am ga ft</v>
      </c>
      <c r="S13" t="str">
        <f t="shared" si="6"/>
        <v>https://doi.org/10.15223/policy-009</v>
      </c>
      <c r="T13" s="69" t="s">
        <v>43</v>
      </c>
      <c r="U13" s="94" t="str">
        <f t="shared" si="3"/>
        <v>https://www.stm-assoc.org/asf/policy-009</v>
      </c>
      <c r="W13" s="42" t="str">
        <f>VLOOKUP("x",'Policy Text Bits'!$C$3:$H$14,$AE13,)&amp;IF(C13="x",VLOOKUP($C$4,'Policy Text Bits'!$C$3:$H$14,$AE13,),"")&amp;IF(D13="x",VLOOKUP($D$4,'Policy Text Bits'!$C$3:$H$14,$AE13,),"")&amp;IF(J13="x",VLOOKUP($J$4,'Policy Text Bits'!$C$3:$H$14,$AE13,),"")&amp;IF(K13="x",VLOOKUP($K$4,'Policy Text Bits'!$C$3:$H$14,$AE13,),"")&amp;IF(L13="x",VLOOKUP($L$4,'Policy Text Bits'!$C$3:$H$14,$AE13,),"")&amp;IF(M13="x",VLOOKUP($M$4,'Policy Text Bits'!$C$3:$H$14,$AE13,),"")&amp;IF(E13="x",VLOOKUP($E$4,'Policy Text Bits'!$C$3:$H$14,$AE13,),"")&amp;IF(F13="x",VLOOKUP($F$4,'Policy Text Bits'!$C$3:$H$14,$AE13,),"")&amp;IF(G13="x",VLOOKUP($G$4,'Policy Text Bits'!$C$3:$H$14,$AE13,),"")&amp;IF(H13="x",VLOOKUP($H$4,'Policy Text Bits'!$C$3:$H$14,$AE13,),"")&amp;IF(I13="x",VLOOKUP($I$4,'Policy Text Bits'!$C$3:$H$14,$AE13,),"")&amp;"."</f>
        <v>Any platform, regardless of whether it has signed and complies with the STM Voluntary Principles for Article Sharing, can: allow the sharing of the Full-Text Accepted Manuscript, including Abstract, References, and Citation Metadata for General Access, including any Research Collaboration Groups.</v>
      </c>
      <c r="AE13" s="94">
        <f t="shared" si="5"/>
        <v>5</v>
      </c>
    </row>
    <row r="14" spans="2:31" ht="13.25" customHeight="1">
      <c r="B14" s="3">
        <f t="shared" si="4"/>
        <v>10</v>
      </c>
      <c r="C14" s="4" t="s">
        <v>16</v>
      </c>
      <c r="D14" s="25" t="s">
        <v>52</v>
      </c>
      <c r="E14" s="5"/>
      <c r="F14" s="5" t="s">
        <v>16</v>
      </c>
      <c r="G14" s="30"/>
      <c r="H14" s="6" t="s">
        <v>16</v>
      </c>
      <c r="I14" s="91" t="s">
        <v>52</v>
      </c>
      <c r="J14" s="7"/>
      <c r="K14" s="8" t="s">
        <v>16</v>
      </c>
      <c r="L14" s="8"/>
      <c r="M14" s="92" t="s">
        <v>52</v>
      </c>
      <c r="O14" s="94" t="str">
        <f t="shared" si="1"/>
        <v>pnsamgaab</v>
      </c>
      <c r="Q14" t="str">
        <f t="shared" si="2"/>
        <v>pns am ga ab</v>
      </c>
      <c r="S14" t="str">
        <f t="shared" si="6"/>
        <v>https://doi.org/10.15223/policy-010</v>
      </c>
      <c r="T14" s="69" t="s">
        <v>43</v>
      </c>
      <c r="U14" s="94" t="str">
        <f t="shared" si="3"/>
        <v>https://www.stm-assoc.org/asf/policy-010</v>
      </c>
      <c r="W14" s="42" t="str">
        <f>VLOOKUP("x",'Policy Text Bits'!$C$3:$H$14,$AE14,)&amp;IF(C14="x",VLOOKUP($C$4,'Policy Text Bits'!$C$3:$H$14,$AE14,),"")&amp;IF(D14="x",VLOOKUP($D$4,'Policy Text Bits'!$C$3:$H$14,$AE14,),"")&amp;IF(J14="x",VLOOKUP($J$4,'Policy Text Bits'!$C$3:$H$14,$AE14,),"")&amp;IF(K14="x",VLOOKUP($K$4,'Policy Text Bits'!$C$3:$H$14,$AE14,),"")&amp;IF(L14="x",VLOOKUP($L$4,'Policy Text Bits'!$C$3:$H$14,$AE14,),"")&amp;IF(M14="x",VLOOKUP($M$4,'Policy Text Bits'!$C$3:$H$14,$AE14,),"")&amp;IF(E14="x",VLOOKUP($E$4,'Policy Text Bits'!$C$3:$H$14,$AE14,),"")&amp;IF(F14="x",VLOOKUP($F$4,'Policy Text Bits'!$C$3:$H$14,$AE14,),"")&amp;IF(G14="x",VLOOKUP($G$4,'Policy Text Bits'!$C$3:$H$14,$AE14,),"")&amp;IF(H14="x",VLOOKUP($H$4,'Policy Text Bits'!$C$3:$H$14,$AE14,),"")&amp;IF(I14="x",VLOOKUP($I$4,'Policy Text Bits'!$C$3:$H$14,$AE14,),"")&amp;"."</f>
        <v>Any platform, regardless of whether it has signed and complies with the STM Voluntary Principles for Article Sharing, can: allow the sharing of the Abstract and Citation Metadata of the Accepted Manuscript for General Access, including any Research Collaboration Groups.</v>
      </c>
      <c r="AE14" s="94">
        <v>2</v>
      </c>
    </row>
    <row r="15" spans="2:31" ht="13.25" customHeight="1">
      <c r="B15" s="3">
        <f t="shared" si="4"/>
        <v>11</v>
      </c>
      <c r="C15" s="4" t="s">
        <v>16</v>
      </c>
      <c r="D15" s="25" t="s">
        <v>52</v>
      </c>
      <c r="E15" s="5"/>
      <c r="F15" s="5" t="s">
        <v>16</v>
      </c>
      <c r="G15" s="30"/>
      <c r="H15" s="6" t="s">
        <v>16</v>
      </c>
      <c r="I15" s="91" t="s">
        <v>52</v>
      </c>
      <c r="J15" s="8"/>
      <c r="K15" s="8"/>
      <c r="L15" s="8" t="s">
        <v>16</v>
      </c>
      <c r="M15" s="92" t="s">
        <v>52</v>
      </c>
      <c r="O15" s="94" t="str">
        <f t="shared" si="1"/>
        <v>pnsamgaref</v>
      </c>
      <c r="Q15" t="str">
        <f t="shared" si="2"/>
        <v>pns am ga ref</v>
      </c>
      <c r="S15" t="str">
        <f t="shared" si="6"/>
        <v>https://doi.org/10.15223/policy-011</v>
      </c>
      <c r="T15" s="69" t="s">
        <v>43</v>
      </c>
      <c r="U15" s="94" t="str">
        <f t="shared" si="3"/>
        <v>https://www.stm-assoc.org/asf/policy-011</v>
      </c>
      <c r="W15" s="42" t="str">
        <f>VLOOKUP("x",'Policy Text Bits'!$C$3:$H$14,$AE15,)&amp;IF(C15="x",VLOOKUP($C$4,'Policy Text Bits'!$C$3:$H$14,$AE15,),"")&amp;IF(D15="x",VLOOKUP($D$4,'Policy Text Bits'!$C$3:$H$14,$AE15,),"")&amp;IF(J15="x",VLOOKUP($J$4,'Policy Text Bits'!$C$3:$H$14,$AE15,),"")&amp;IF(K15="x",VLOOKUP($K$4,'Policy Text Bits'!$C$3:$H$14,$AE15,),"")&amp;IF(L15="x",VLOOKUP($L$4,'Policy Text Bits'!$C$3:$H$14,$AE15,),"")&amp;IF(M15="x",VLOOKUP($M$4,'Policy Text Bits'!$C$3:$H$14,$AE15,),"")&amp;IF(E15="x",VLOOKUP($E$4,'Policy Text Bits'!$C$3:$H$14,$AE15,),"")&amp;IF(F15="x",VLOOKUP($F$4,'Policy Text Bits'!$C$3:$H$14,$AE15,),"")&amp;IF(G15="x",VLOOKUP($G$4,'Policy Text Bits'!$C$3:$H$14,$AE15,),"")&amp;IF(H15="x",VLOOKUP($H$4,'Policy Text Bits'!$C$3:$H$14,$AE15,),"")&amp;IF(I15="x",VLOOKUP($I$4,'Policy Text Bits'!$C$3:$H$14,$AE15,),"")&amp;"."</f>
        <v>Any platform, regardless of whether it has signed and complies with the STM Voluntary Principles for Article Sharing, can: allow the sharing of the References and Citation Metadata of the Accepted Manuscript for General Access, including any Research Collaboration Groups.</v>
      </c>
      <c r="AE15" s="94">
        <v>2</v>
      </c>
    </row>
    <row r="16" spans="2:31" ht="13.25" customHeight="1">
      <c r="B16" s="3">
        <f t="shared" si="4"/>
        <v>12</v>
      </c>
      <c r="C16" s="4" t="s">
        <v>16</v>
      </c>
      <c r="D16" s="25" t="s">
        <v>52</v>
      </c>
      <c r="E16" s="5"/>
      <c r="F16" s="5" t="s">
        <v>16</v>
      </c>
      <c r="G16" s="30"/>
      <c r="H16" s="6" t="s">
        <v>16</v>
      </c>
      <c r="I16" s="91" t="s">
        <v>52</v>
      </c>
      <c r="J16" s="8"/>
      <c r="K16" s="8"/>
      <c r="L16" s="8"/>
      <c r="M16" s="8" t="s">
        <v>16</v>
      </c>
      <c r="O16" s="94" t="str">
        <f t="shared" si="1"/>
        <v>pnsamgacm</v>
      </c>
      <c r="Q16" t="str">
        <f t="shared" si="2"/>
        <v>pns am ga cm</v>
      </c>
      <c r="S16" t="str">
        <f t="shared" si="6"/>
        <v>https://doi.org/10.15223/policy-012</v>
      </c>
      <c r="T16" s="69" t="s">
        <v>43</v>
      </c>
      <c r="U16" s="94" t="str">
        <f t="shared" si="3"/>
        <v>https://www.stm-assoc.org/asf/policy-012</v>
      </c>
      <c r="W16" s="42" t="str">
        <f>VLOOKUP("x",'Policy Text Bits'!$C$3:$H$14,$AE16,)&amp;IF(C16="x",VLOOKUP($C$4,'Policy Text Bits'!$C$3:$H$14,$AE16,),"")&amp;IF(D16="x",VLOOKUP($D$4,'Policy Text Bits'!$C$3:$H$14,$AE16,),"")&amp;IF(J16="x",VLOOKUP($J$4,'Policy Text Bits'!$C$3:$H$14,$AE16,),"")&amp;IF(K16="x",VLOOKUP($K$4,'Policy Text Bits'!$C$3:$H$14,$AE16,),"")&amp;IF(L16="x",VLOOKUP($L$4,'Policy Text Bits'!$C$3:$H$14,$AE16,),"")&amp;IF(M16="x",VLOOKUP($M$4,'Policy Text Bits'!$C$3:$H$14,$AE16,),"")&amp;IF(E16="x",VLOOKUP($E$4,'Policy Text Bits'!$C$3:$H$14,$AE16,),"")&amp;IF(F16="x",VLOOKUP($F$4,'Policy Text Bits'!$C$3:$H$14,$AE16,),"")&amp;IF(G16="x",VLOOKUP($G$4,'Policy Text Bits'!$C$3:$H$14,$AE16,),"")&amp;IF(H16="x",VLOOKUP($H$4,'Policy Text Bits'!$C$3:$H$14,$AE16,),"")&amp;IF(I16="x",VLOOKUP($I$4,'Policy Text Bits'!$C$3:$H$14,$AE16,),"")&amp;"."</f>
        <v>Any platform, regardless of whether it has signed and complies with the STM Voluntary Principles for Article Sharing, can: allow only the sharing of the Citation Metadata of the Accepted Manuscript for General Access, including any Research Collaboration Groups.</v>
      </c>
      <c r="AE16" s="94">
        <v>2</v>
      </c>
    </row>
    <row r="17" spans="2:31" ht="13.25" customHeight="1">
      <c r="B17" s="3">
        <f t="shared" si="4"/>
        <v>13</v>
      </c>
      <c r="C17" s="10" t="s">
        <v>16</v>
      </c>
      <c r="D17" s="25" t="s">
        <v>52</v>
      </c>
      <c r="E17" s="5"/>
      <c r="F17" s="5" t="s">
        <v>16</v>
      </c>
      <c r="G17" s="30"/>
      <c r="H17" s="9"/>
      <c r="I17" s="6" t="s">
        <v>16</v>
      </c>
      <c r="J17" s="18" t="s">
        <v>16</v>
      </c>
      <c r="K17" s="29" t="s">
        <v>52</v>
      </c>
      <c r="L17" s="29" t="s">
        <v>52</v>
      </c>
      <c r="M17" s="29" t="s">
        <v>52</v>
      </c>
      <c r="O17" s="94" t="str">
        <f t="shared" si="1"/>
        <v>pnsamrcgft</v>
      </c>
      <c r="Q17" t="str">
        <f t="shared" si="2"/>
        <v>pns am rcg ft</v>
      </c>
      <c r="S17" t="str">
        <f t="shared" si="6"/>
        <v>https://doi.org/10.15223/policy-013</v>
      </c>
      <c r="T17" s="69" t="s">
        <v>43</v>
      </c>
      <c r="U17" s="94" t="str">
        <f t="shared" si="3"/>
        <v>https://www.stm-assoc.org/asf/policy-013</v>
      </c>
      <c r="W17" s="42" t="str">
        <f>VLOOKUP("x",'Policy Text Bits'!$C$3:$H$14,$AE17,)&amp;IF(C17="x",VLOOKUP($C$4,'Policy Text Bits'!$C$3:$H$14,$AE17,),"")&amp;IF(D17="x",VLOOKUP($D$4,'Policy Text Bits'!$C$3:$H$14,$AE17,),"")&amp;IF(J17="x",VLOOKUP($J$4,'Policy Text Bits'!$C$3:$H$14,$AE17,),"")&amp;IF(K17="x",VLOOKUP($K$4,'Policy Text Bits'!$C$3:$H$14,$AE17,),"")&amp;IF(L17="x",VLOOKUP($L$4,'Policy Text Bits'!$C$3:$H$14,$AE17,),"")&amp;IF(M17="x",VLOOKUP($M$4,'Policy Text Bits'!$C$3:$H$14,$AE17,),"")&amp;IF(E17="x",VLOOKUP($E$4,'Policy Text Bits'!$C$3:$H$14,$AE17,),"")&amp;IF(F17="x",VLOOKUP($F$4,'Policy Text Bits'!$C$3:$H$14,$AE17,),"")&amp;IF(G17="x",VLOOKUP($G$4,'Policy Text Bits'!$C$3:$H$14,$AE17,),"")&amp;IF(H17="x",VLOOKUP($H$4,'Policy Text Bits'!$C$3:$H$14,$AE17,),"")&amp;IF(I17="x",VLOOKUP($I$4,'Policy Text Bits'!$C$3:$H$14,$AE17,),"")&amp;"."</f>
        <v>Any platform, regardless of whether it has signed and complies with the STM Voluntary Principles for Article Sharing, can: allow the sharing of the Full-Text Accepted Manuscript, including Abstract, References, and Citation Metadata in Research Collaboration Groups.</v>
      </c>
      <c r="AE17" s="94">
        <f t="shared" si="5"/>
        <v>5</v>
      </c>
    </row>
    <row r="18" spans="2:31" ht="13.25" customHeight="1">
      <c r="B18" s="3">
        <f t="shared" si="4"/>
        <v>14</v>
      </c>
      <c r="C18" s="10" t="s">
        <v>16</v>
      </c>
      <c r="D18" s="25" t="s">
        <v>52</v>
      </c>
      <c r="E18" s="5"/>
      <c r="F18" s="5" t="s">
        <v>16</v>
      </c>
      <c r="G18" s="30"/>
      <c r="H18" s="9"/>
      <c r="I18" s="6" t="s">
        <v>16</v>
      </c>
      <c r="J18" s="7"/>
      <c r="K18" s="8" t="s">
        <v>16</v>
      </c>
      <c r="L18" s="8"/>
      <c r="M18" s="92" t="s">
        <v>52</v>
      </c>
      <c r="O18" s="94" t="str">
        <f t="shared" si="1"/>
        <v>pnsamrcgab</v>
      </c>
      <c r="Q18" t="str">
        <f t="shared" si="2"/>
        <v>pns am rcg ab</v>
      </c>
      <c r="S18" t="str">
        <f t="shared" si="6"/>
        <v>https://doi.org/10.15223/policy-014</v>
      </c>
      <c r="T18" s="69" t="s">
        <v>43</v>
      </c>
      <c r="U18" s="94" t="str">
        <f t="shared" si="3"/>
        <v>https://www.stm-assoc.org/asf/policy-014</v>
      </c>
      <c r="W18" s="42" t="str">
        <f>VLOOKUP("x",'Policy Text Bits'!$C$3:$H$14,$AE18,)&amp;IF(C18="x",VLOOKUP($C$4,'Policy Text Bits'!$C$3:$H$14,$AE18,),"")&amp;IF(D18="x",VLOOKUP($D$4,'Policy Text Bits'!$C$3:$H$14,$AE18,),"")&amp;IF(J18="x",VLOOKUP($J$4,'Policy Text Bits'!$C$3:$H$14,$AE18,),"")&amp;IF(K18="x",VLOOKUP($K$4,'Policy Text Bits'!$C$3:$H$14,$AE18,),"")&amp;IF(L18="x",VLOOKUP($L$4,'Policy Text Bits'!$C$3:$H$14,$AE18,),"")&amp;IF(M18="x",VLOOKUP($M$4,'Policy Text Bits'!$C$3:$H$14,$AE18,),"")&amp;IF(E18="x",VLOOKUP($E$4,'Policy Text Bits'!$C$3:$H$14,$AE18,),"")&amp;IF(F18="x",VLOOKUP($F$4,'Policy Text Bits'!$C$3:$H$14,$AE18,),"")&amp;IF(G18="x",VLOOKUP($G$4,'Policy Text Bits'!$C$3:$H$14,$AE18,),"")&amp;IF(H18="x",VLOOKUP($H$4,'Policy Text Bits'!$C$3:$H$14,$AE18,),"")&amp;IF(I18="x",VLOOKUP($I$4,'Policy Text Bits'!$C$3:$H$14,$AE18,),"")&amp;"."</f>
        <v>Any platform, regardless of whether it has signed and complies with the STM Voluntary Principles for Article Sharing, can: allow the sharing of the Abstract and Citation Metadata of the Accepted Manuscript in Research Collaboration Groups.</v>
      </c>
      <c r="AE18" s="94">
        <v>2</v>
      </c>
    </row>
    <row r="19" spans="2:31" ht="13.25" customHeight="1">
      <c r="B19" s="3">
        <f t="shared" si="4"/>
        <v>15</v>
      </c>
      <c r="C19" s="10" t="s">
        <v>16</v>
      </c>
      <c r="D19" s="25" t="s">
        <v>52</v>
      </c>
      <c r="E19" s="5"/>
      <c r="F19" s="5" t="s">
        <v>16</v>
      </c>
      <c r="G19" s="30"/>
      <c r="H19" s="9"/>
      <c r="I19" s="6" t="s">
        <v>16</v>
      </c>
      <c r="J19" s="8"/>
      <c r="K19" s="8"/>
      <c r="L19" s="8" t="s">
        <v>16</v>
      </c>
      <c r="M19" s="92" t="s">
        <v>52</v>
      </c>
      <c r="O19" s="94" t="str">
        <f t="shared" si="1"/>
        <v>pnsamrcgref</v>
      </c>
      <c r="Q19" t="str">
        <f t="shared" si="2"/>
        <v>pns am rcg ref</v>
      </c>
      <c r="S19" t="str">
        <f t="shared" si="6"/>
        <v>https://doi.org/10.15223/policy-015</v>
      </c>
      <c r="T19" s="69" t="s">
        <v>43</v>
      </c>
      <c r="U19" s="94" t="str">
        <f t="shared" si="3"/>
        <v>https://www.stm-assoc.org/asf/policy-015</v>
      </c>
      <c r="W19" s="42" t="str">
        <f>VLOOKUP("x",'Policy Text Bits'!$C$3:$H$14,$AE19,)&amp;IF(C19="x",VLOOKUP($C$4,'Policy Text Bits'!$C$3:$H$14,$AE19,),"")&amp;IF(D19="x",VLOOKUP($D$4,'Policy Text Bits'!$C$3:$H$14,$AE19,),"")&amp;IF(J19="x",VLOOKUP($J$4,'Policy Text Bits'!$C$3:$H$14,$AE19,),"")&amp;IF(K19="x",VLOOKUP($K$4,'Policy Text Bits'!$C$3:$H$14,$AE19,),"")&amp;IF(L19="x",VLOOKUP($L$4,'Policy Text Bits'!$C$3:$H$14,$AE19,),"")&amp;IF(M19="x",VLOOKUP($M$4,'Policy Text Bits'!$C$3:$H$14,$AE19,),"")&amp;IF(E19="x",VLOOKUP($E$4,'Policy Text Bits'!$C$3:$H$14,$AE19,),"")&amp;IF(F19="x",VLOOKUP($F$4,'Policy Text Bits'!$C$3:$H$14,$AE19,),"")&amp;IF(G19="x",VLOOKUP($G$4,'Policy Text Bits'!$C$3:$H$14,$AE19,),"")&amp;IF(H19="x",VLOOKUP($H$4,'Policy Text Bits'!$C$3:$H$14,$AE19,),"")&amp;IF(I19="x",VLOOKUP($I$4,'Policy Text Bits'!$C$3:$H$14,$AE19,),"")&amp;"."</f>
        <v>Any platform, regardless of whether it has signed and complies with the STM Voluntary Principles for Article Sharing, can: allow the sharing of the References and Citation Metadata of the Accepted Manuscript in Research Collaboration Groups.</v>
      </c>
      <c r="AE19" s="94">
        <v>2</v>
      </c>
    </row>
    <row r="20" spans="2:31" ht="13.25" customHeight="1">
      <c r="B20" s="3">
        <f t="shared" si="4"/>
        <v>16</v>
      </c>
      <c r="C20" s="10" t="s">
        <v>16</v>
      </c>
      <c r="D20" s="25" t="s">
        <v>52</v>
      </c>
      <c r="E20" s="5"/>
      <c r="F20" s="5" t="s">
        <v>16</v>
      </c>
      <c r="G20" s="30"/>
      <c r="H20" s="9"/>
      <c r="I20" s="6" t="s">
        <v>16</v>
      </c>
      <c r="J20" s="8"/>
      <c r="K20" s="8"/>
      <c r="L20" s="8"/>
      <c r="M20" s="8" t="s">
        <v>16</v>
      </c>
      <c r="O20" s="94" t="str">
        <f t="shared" si="1"/>
        <v>pnsamrcgcm</v>
      </c>
      <c r="Q20" t="str">
        <f t="shared" si="2"/>
        <v>pns am rcg cm</v>
      </c>
      <c r="S20" t="str">
        <f t="shared" si="6"/>
        <v>https://doi.org/10.15223/policy-016</v>
      </c>
      <c r="T20" s="69" t="s">
        <v>43</v>
      </c>
      <c r="U20" s="94" t="str">
        <f t="shared" si="3"/>
        <v>https://www.stm-assoc.org/asf/policy-016</v>
      </c>
      <c r="W20" s="42" t="str">
        <f>VLOOKUP("x",'Policy Text Bits'!$C$3:$H$14,$AE20,)&amp;IF(C20="x",VLOOKUP($C$4,'Policy Text Bits'!$C$3:$H$14,$AE20,),"")&amp;IF(D20="x",VLOOKUP($D$4,'Policy Text Bits'!$C$3:$H$14,$AE20,),"")&amp;IF(J20="x",VLOOKUP($J$4,'Policy Text Bits'!$C$3:$H$14,$AE20,),"")&amp;IF(K20="x",VLOOKUP($K$4,'Policy Text Bits'!$C$3:$H$14,$AE20,),"")&amp;IF(L20="x",VLOOKUP($L$4,'Policy Text Bits'!$C$3:$H$14,$AE20,),"")&amp;IF(M20="x",VLOOKUP($M$4,'Policy Text Bits'!$C$3:$H$14,$AE20,),"")&amp;IF(E20="x",VLOOKUP($E$4,'Policy Text Bits'!$C$3:$H$14,$AE20,),"")&amp;IF(F20="x",VLOOKUP($F$4,'Policy Text Bits'!$C$3:$H$14,$AE20,),"")&amp;IF(G20="x",VLOOKUP($G$4,'Policy Text Bits'!$C$3:$H$14,$AE20,),"")&amp;IF(H20="x",VLOOKUP($H$4,'Policy Text Bits'!$C$3:$H$14,$AE20,),"")&amp;IF(I20="x",VLOOKUP($I$4,'Policy Text Bits'!$C$3:$H$14,$AE20,),"")&amp;"."</f>
        <v>Any platform, regardless of whether it has signed and complies with the STM Voluntary Principles for Article Sharing, can: allow only the sharing of the Citation Metadata of the Accepted Manuscript in Research Collaboration Groups.</v>
      </c>
      <c r="AE20" s="94">
        <v>2</v>
      </c>
    </row>
    <row r="21" spans="2:31" ht="13.25" customHeight="1">
      <c r="B21" s="3">
        <f t="shared" si="4"/>
        <v>17</v>
      </c>
      <c r="C21" s="10" t="s">
        <v>16</v>
      </c>
      <c r="D21" s="25" t="s">
        <v>52</v>
      </c>
      <c r="E21" s="11"/>
      <c r="F21" s="11"/>
      <c r="G21" s="5" t="s">
        <v>16</v>
      </c>
      <c r="H21" s="17" t="s">
        <v>16</v>
      </c>
      <c r="I21" s="91" t="s">
        <v>52</v>
      </c>
      <c r="J21" s="18" t="s">
        <v>16</v>
      </c>
      <c r="K21" s="29" t="s">
        <v>52</v>
      </c>
      <c r="L21" s="29" t="s">
        <v>52</v>
      </c>
      <c r="M21" s="29" t="s">
        <v>52</v>
      </c>
      <c r="O21" s="94" t="str">
        <f t="shared" si="1"/>
        <v>pnsaogaft</v>
      </c>
      <c r="Q21" t="str">
        <f t="shared" si="2"/>
        <v>pns ao ga ft</v>
      </c>
      <c r="S21" t="str">
        <f t="shared" si="6"/>
        <v>https://doi.org/10.15223/policy-017</v>
      </c>
      <c r="T21" s="69" t="s">
        <v>43</v>
      </c>
      <c r="U21" s="94" t="str">
        <f t="shared" si="3"/>
        <v>https://www.stm-assoc.org/asf/policy-017</v>
      </c>
      <c r="W21" s="42" t="str">
        <f>VLOOKUP("x",'Policy Text Bits'!$C$3:$H$14,$AE21,)&amp;IF(C21="x",VLOOKUP($C$4,'Policy Text Bits'!$C$3:$H$14,$AE21,),"")&amp;IF(D21="x",VLOOKUP($D$4,'Policy Text Bits'!$C$3:$H$14,$AE21,),"")&amp;IF(J21="x",VLOOKUP($J$4,'Policy Text Bits'!$C$3:$H$14,$AE21,),"")&amp;IF(K21="x",VLOOKUP($K$4,'Policy Text Bits'!$C$3:$H$14,$AE21,),"")&amp;IF(L21="x",VLOOKUP($L$4,'Policy Text Bits'!$C$3:$H$14,$AE21,),"")&amp;IF(M21="x",VLOOKUP($M$4,'Policy Text Bits'!$C$3:$H$14,$AE21,),"")&amp;IF(E21="x",VLOOKUP($E$4,'Policy Text Bits'!$C$3:$H$14,$AE21,),"")&amp;IF(F21="x",VLOOKUP($F$4,'Policy Text Bits'!$C$3:$H$14,$AE21,),"")&amp;IF(G21="x",VLOOKUP($G$4,'Policy Text Bits'!$C$3:$H$14,$AE21,),"")&amp;IF(H21="x",VLOOKUP($H$4,'Policy Text Bits'!$C$3:$H$14,$AE21,),"")&amp;IF(I21="x",VLOOKUP($I$4,'Policy Text Bits'!$C$3:$H$14,$AE21,),"")&amp;"."</f>
        <v>Any platform, regardless of whether it has signed and complies with the STM Voluntary Principles for Article Sharing, can: allow the sharing of the Full-Text Author Original, including Abstract, References, and Citation Metadata for General Access, including any Research Collaboration Groups.</v>
      </c>
      <c r="AE21" s="94">
        <f t="shared" si="5"/>
        <v>6</v>
      </c>
    </row>
    <row r="22" spans="2:31" ht="13.25" customHeight="1">
      <c r="B22" s="3">
        <f t="shared" si="4"/>
        <v>18</v>
      </c>
      <c r="C22" s="10" t="s">
        <v>16</v>
      </c>
      <c r="D22" s="25" t="s">
        <v>52</v>
      </c>
      <c r="E22" s="11"/>
      <c r="F22" s="11"/>
      <c r="G22" s="5" t="s">
        <v>16</v>
      </c>
      <c r="H22" s="6" t="s">
        <v>16</v>
      </c>
      <c r="I22" s="91" t="s">
        <v>52</v>
      </c>
      <c r="J22" s="7"/>
      <c r="K22" s="8" t="s">
        <v>16</v>
      </c>
      <c r="L22" s="8"/>
      <c r="M22" s="92" t="s">
        <v>52</v>
      </c>
      <c r="O22" s="94" t="str">
        <f t="shared" si="1"/>
        <v>pnsaogaab</v>
      </c>
      <c r="Q22" t="str">
        <f t="shared" si="2"/>
        <v>pns ao ga ab</v>
      </c>
      <c r="S22" t="str">
        <f t="shared" si="6"/>
        <v>https://doi.org/10.15223/policy-018</v>
      </c>
      <c r="T22" s="69" t="s">
        <v>43</v>
      </c>
      <c r="U22" s="94" t="str">
        <f t="shared" si="3"/>
        <v>https://www.stm-assoc.org/asf/policy-018</v>
      </c>
      <c r="W22" s="42" t="str">
        <f>VLOOKUP("x",'Policy Text Bits'!$C$3:$H$14,$AE22,)&amp;IF(C22="x",VLOOKUP($C$4,'Policy Text Bits'!$C$3:$H$14,$AE22,),"")&amp;IF(D22="x",VLOOKUP($D$4,'Policy Text Bits'!$C$3:$H$14,$AE22,),"")&amp;IF(J22="x",VLOOKUP($J$4,'Policy Text Bits'!$C$3:$H$14,$AE22,),"")&amp;IF(K22="x",VLOOKUP($K$4,'Policy Text Bits'!$C$3:$H$14,$AE22,),"")&amp;IF(L22="x",VLOOKUP($L$4,'Policy Text Bits'!$C$3:$H$14,$AE22,),"")&amp;IF(M22="x",VLOOKUP($M$4,'Policy Text Bits'!$C$3:$H$14,$AE22,),"")&amp;IF(E22="x",VLOOKUP($E$4,'Policy Text Bits'!$C$3:$H$14,$AE22,),"")&amp;IF(F22="x",VLOOKUP($F$4,'Policy Text Bits'!$C$3:$H$14,$AE22,),"")&amp;IF(G22="x",VLOOKUP($G$4,'Policy Text Bits'!$C$3:$H$14,$AE22,),"")&amp;IF(H22="x",VLOOKUP($H$4,'Policy Text Bits'!$C$3:$H$14,$AE22,),"")&amp;IF(I22="x",VLOOKUP($I$4,'Policy Text Bits'!$C$3:$H$14,$AE22,),"")&amp;"."</f>
        <v>Any platform, regardless of whether it has signed and complies with the STM Voluntary Principles for Article Sharing, can: allow the sharing of the Abstract and Citation Metadata of the Author Original for General Access, including any Research Collaboration Groups.</v>
      </c>
      <c r="AE22" s="94">
        <v>2</v>
      </c>
    </row>
    <row r="23" spans="2:31" ht="13.25" customHeight="1">
      <c r="B23" s="3">
        <f t="shared" si="4"/>
        <v>19</v>
      </c>
      <c r="C23" s="10" t="s">
        <v>16</v>
      </c>
      <c r="D23" s="25" t="s">
        <v>52</v>
      </c>
      <c r="E23" s="11"/>
      <c r="F23" s="11"/>
      <c r="G23" s="5" t="s">
        <v>16</v>
      </c>
      <c r="H23" s="6" t="s">
        <v>16</v>
      </c>
      <c r="I23" s="91" t="s">
        <v>52</v>
      </c>
      <c r="J23" s="8"/>
      <c r="K23" s="8"/>
      <c r="L23" s="8" t="s">
        <v>16</v>
      </c>
      <c r="M23" s="92" t="s">
        <v>52</v>
      </c>
      <c r="O23" s="94" t="str">
        <f t="shared" si="1"/>
        <v>pnsaogaref</v>
      </c>
      <c r="Q23" t="str">
        <f t="shared" si="2"/>
        <v>pns ao ga ref</v>
      </c>
      <c r="S23" t="str">
        <f t="shared" si="6"/>
        <v>https://doi.org/10.15223/policy-019</v>
      </c>
      <c r="T23" s="69" t="s">
        <v>43</v>
      </c>
      <c r="U23" s="94" t="str">
        <f t="shared" si="3"/>
        <v>https://www.stm-assoc.org/asf/policy-019</v>
      </c>
      <c r="W23" s="42" t="str">
        <f>VLOOKUP("x",'Policy Text Bits'!$C$3:$H$14,$AE23,)&amp;IF(C23="x",VLOOKUP($C$4,'Policy Text Bits'!$C$3:$H$14,$AE23,),"")&amp;IF(D23="x",VLOOKUP($D$4,'Policy Text Bits'!$C$3:$H$14,$AE23,),"")&amp;IF(J23="x",VLOOKUP($J$4,'Policy Text Bits'!$C$3:$H$14,$AE23,),"")&amp;IF(K23="x",VLOOKUP($K$4,'Policy Text Bits'!$C$3:$H$14,$AE23,),"")&amp;IF(L23="x",VLOOKUP($L$4,'Policy Text Bits'!$C$3:$H$14,$AE23,),"")&amp;IF(M23="x",VLOOKUP($M$4,'Policy Text Bits'!$C$3:$H$14,$AE23,),"")&amp;IF(E23="x",VLOOKUP($E$4,'Policy Text Bits'!$C$3:$H$14,$AE23,),"")&amp;IF(F23="x",VLOOKUP($F$4,'Policy Text Bits'!$C$3:$H$14,$AE23,),"")&amp;IF(G23="x",VLOOKUP($G$4,'Policy Text Bits'!$C$3:$H$14,$AE23,),"")&amp;IF(H23="x",VLOOKUP($H$4,'Policy Text Bits'!$C$3:$H$14,$AE23,),"")&amp;IF(I23="x",VLOOKUP($I$4,'Policy Text Bits'!$C$3:$H$14,$AE23,),"")&amp;"."</f>
        <v>Any platform, regardless of whether it has signed and complies with the STM Voluntary Principles for Article Sharing, can: allow the sharing of the References and Citation Metadata of the Author Original for General Access, including any Research Collaboration Groups.</v>
      </c>
      <c r="AE23" s="94">
        <v>2</v>
      </c>
    </row>
    <row r="24" spans="2:31" ht="13.25" customHeight="1">
      <c r="B24" s="3">
        <f t="shared" si="4"/>
        <v>20</v>
      </c>
      <c r="C24" s="10" t="s">
        <v>16</v>
      </c>
      <c r="D24" s="25" t="s">
        <v>52</v>
      </c>
      <c r="E24" s="11"/>
      <c r="F24" s="11"/>
      <c r="G24" s="5" t="s">
        <v>16</v>
      </c>
      <c r="H24" s="6" t="s">
        <v>16</v>
      </c>
      <c r="I24" s="91" t="s">
        <v>52</v>
      </c>
      <c r="J24" s="8"/>
      <c r="K24" s="8"/>
      <c r="L24" s="8"/>
      <c r="M24" s="8" t="s">
        <v>16</v>
      </c>
      <c r="O24" s="94" t="str">
        <f t="shared" si="1"/>
        <v>pnsaogacm</v>
      </c>
      <c r="Q24" t="str">
        <f t="shared" si="2"/>
        <v>pns ao ga cm</v>
      </c>
      <c r="S24" t="str">
        <f t="shared" si="6"/>
        <v>https://doi.org/10.15223/policy-020</v>
      </c>
      <c r="T24" s="69" t="s">
        <v>43</v>
      </c>
      <c r="U24" s="94" t="str">
        <f t="shared" si="3"/>
        <v>https://www.stm-assoc.org/asf/policy-020</v>
      </c>
      <c r="W24" s="42" t="str">
        <f>VLOOKUP("x",'Policy Text Bits'!$C$3:$H$14,$AE24,)&amp;IF(C24="x",VLOOKUP($C$4,'Policy Text Bits'!$C$3:$H$14,$AE24,),"")&amp;IF(D24="x",VLOOKUP($D$4,'Policy Text Bits'!$C$3:$H$14,$AE24,),"")&amp;IF(J24="x",VLOOKUP($J$4,'Policy Text Bits'!$C$3:$H$14,$AE24,),"")&amp;IF(K24="x",VLOOKUP($K$4,'Policy Text Bits'!$C$3:$H$14,$AE24,),"")&amp;IF(L24="x",VLOOKUP($L$4,'Policy Text Bits'!$C$3:$H$14,$AE24,),"")&amp;IF(M24="x",VLOOKUP($M$4,'Policy Text Bits'!$C$3:$H$14,$AE24,),"")&amp;IF(E24="x",VLOOKUP($E$4,'Policy Text Bits'!$C$3:$H$14,$AE24,),"")&amp;IF(F24="x",VLOOKUP($F$4,'Policy Text Bits'!$C$3:$H$14,$AE24,),"")&amp;IF(G24="x",VLOOKUP($G$4,'Policy Text Bits'!$C$3:$H$14,$AE24,),"")&amp;IF(H24="x",VLOOKUP($H$4,'Policy Text Bits'!$C$3:$H$14,$AE24,),"")&amp;IF(I24="x",VLOOKUP($I$4,'Policy Text Bits'!$C$3:$H$14,$AE24,),"")&amp;"."</f>
        <v>Any platform, regardless of whether it has signed and complies with the STM Voluntary Principles for Article Sharing, can: allow only the sharing of the Citation Metadata of the Author Original for General Access, including any Research Collaboration Groups.</v>
      </c>
      <c r="AE24" s="94">
        <v>2</v>
      </c>
    </row>
    <row r="25" spans="2:31" ht="13.25" customHeight="1">
      <c r="B25" s="3">
        <f t="shared" si="4"/>
        <v>21</v>
      </c>
      <c r="C25" s="10" t="s">
        <v>16</v>
      </c>
      <c r="D25" s="25" t="s">
        <v>52</v>
      </c>
      <c r="E25" s="11"/>
      <c r="F25" s="11"/>
      <c r="G25" s="5" t="s">
        <v>16</v>
      </c>
      <c r="H25" s="9"/>
      <c r="I25" s="6" t="s">
        <v>16</v>
      </c>
      <c r="J25" s="18" t="s">
        <v>16</v>
      </c>
      <c r="K25" s="29" t="s">
        <v>52</v>
      </c>
      <c r="L25" s="29" t="s">
        <v>52</v>
      </c>
      <c r="M25" s="29" t="s">
        <v>52</v>
      </c>
      <c r="O25" s="94" t="str">
        <f t="shared" si="1"/>
        <v>pnsaorcgft</v>
      </c>
      <c r="Q25" t="str">
        <f t="shared" si="2"/>
        <v>pns ao rcg ft</v>
      </c>
      <c r="S25" t="str">
        <f t="shared" si="6"/>
        <v>https://doi.org/10.15223/policy-021</v>
      </c>
      <c r="T25" s="69" t="s">
        <v>43</v>
      </c>
      <c r="U25" s="94" t="str">
        <f t="shared" si="3"/>
        <v>https://www.stm-assoc.org/asf/policy-021</v>
      </c>
      <c r="W25" s="42" t="str">
        <f>VLOOKUP("x",'Policy Text Bits'!$C$3:$H$14,$AE25,)&amp;IF(C25="x",VLOOKUP($C$4,'Policy Text Bits'!$C$3:$H$14,$AE25,),"")&amp;IF(D25="x",VLOOKUP($D$4,'Policy Text Bits'!$C$3:$H$14,$AE25,),"")&amp;IF(J25="x",VLOOKUP($J$4,'Policy Text Bits'!$C$3:$H$14,$AE25,),"")&amp;IF(K25="x",VLOOKUP($K$4,'Policy Text Bits'!$C$3:$H$14,$AE25,),"")&amp;IF(L25="x",VLOOKUP($L$4,'Policy Text Bits'!$C$3:$H$14,$AE25,),"")&amp;IF(M25="x",VLOOKUP($M$4,'Policy Text Bits'!$C$3:$H$14,$AE25,),"")&amp;IF(E25="x",VLOOKUP($E$4,'Policy Text Bits'!$C$3:$H$14,$AE25,),"")&amp;IF(F25="x",VLOOKUP($F$4,'Policy Text Bits'!$C$3:$H$14,$AE25,),"")&amp;IF(G25="x",VLOOKUP($G$4,'Policy Text Bits'!$C$3:$H$14,$AE25,),"")&amp;IF(H25="x",VLOOKUP($H$4,'Policy Text Bits'!$C$3:$H$14,$AE25,),"")&amp;IF(I25="x",VLOOKUP($I$4,'Policy Text Bits'!$C$3:$H$14,$AE25,),"")&amp;"."</f>
        <v>Any platform, regardless of whether it has signed and complies with the STM Voluntary Principles for Article Sharing, can: allow the sharing of the Full-Text Author Original, including Abstract, References, and Citation Metadata in Research Collaboration Groups.</v>
      </c>
      <c r="AE25" s="94">
        <f t="shared" si="5"/>
        <v>6</v>
      </c>
    </row>
    <row r="26" spans="2:31" ht="13.25" customHeight="1">
      <c r="B26" s="3">
        <f t="shared" si="4"/>
        <v>22</v>
      </c>
      <c r="C26" s="10" t="s">
        <v>16</v>
      </c>
      <c r="D26" s="25" t="s">
        <v>52</v>
      </c>
      <c r="E26" s="11"/>
      <c r="F26" s="11"/>
      <c r="G26" s="5" t="s">
        <v>16</v>
      </c>
      <c r="H26" s="9"/>
      <c r="I26" s="6" t="s">
        <v>16</v>
      </c>
      <c r="J26" s="7"/>
      <c r="K26" s="8" t="s">
        <v>16</v>
      </c>
      <c r="L26" s="8"/>
      <c r="M26" s="92" t="s">
        <v>52</v>
      </c>
      <c r="O26" s="94" t="str">
        <f t="shared" si="1"/>
        <v>pnsaorcgab</v>
      </c>
      <c r="Q26" t="str">
        <f t="shared" si="2"/>
        <v>pns ao rcg ab</v>
      </c>
      <c r="S26" t="str">
        <f t="shared" si="6"/>
        <v>https://doi.org/10.15223/policy-022</v>
      </c>
      <c r="T26" s="69" t="s">
        <v>43</v>
      </c>
      <c r="U26" s="94" t="str">
        <f t="shared" si="3"/>
        <v>https://www.stm-assoc.org/asf/policy-022</v>
      </c>
      <c r="W26" s="42" t="str">
        <f>VLOOKUP("x",'Policy Text Bits'!$C$3:$H$14,$AE26,)&amp;IF(C26="x",VLOOKUP($C$4,'Policy Text Bits'!$C$3:$H$14,$AE26,),"")&amp;IF(D26="x",VLOOKUP($D$4,'Policy Text Bits'!$C$3:$H$14,$AE26,),"")&amp;IF(J26="x",VLOOKUP($J$4,'Policy Text Bits'!$C$3:$H$14,$AE26,),"")&amp;IF(K26="x",VLOOKUP($K$4,'Policy Text Bits'!$C$3:$H$14,$AE26,),"")&amp;IF(L26="x",VLOOKUP($L$4,'Policy Text Bits'!$C$3:$H$14,$AE26,),"")&amp;IF(M26="x",VLOOKUP($M$4,'Policy Text Bits'!$C$3:$H$14,$AE26,),"")&amp;IF(E26="x",VLOOKUP($E$4,'Policy Text Bits'!$C$3:$H$14,$AE26,),"")&amp;IF(F26="x",VLOOKUP($F$4,'Policy Text Bits'!$C$3:$H$14,$AE26,),"")&amp;IF(G26="x",VLOOKUP($G$4,'Policy Text Bits'!$C$3:$H$14,$AE26,),"")&amp;IF(H26="x",VLOOKUP($H$4,'Policy Text Bits'!$C$3:$H$14,$AE26,),"")&amp;IF(I26="x",VLOOKUP($I$4,'Policy Text Bits'!$C$3:$H$14,$AE26,),"")&amp;"."</f>
        <v>Any platform, regardless of whether it has signed and complies with the STM Voluntary Principles for Article Sharing, can: allow the sharing of the Abstract and Citation Metadata of the Author Original in Research Collaboration Groups.</v>
      </c>
      <c r="AE26" s="94">
        <v>2</v>
      </c>
    </row>
    <row r="27" spans="2:31" ht="13.25" customHeight="1">
      <c r="B27" s="3">
        <f t="shared" si="4"/>
        <v>23</v>
      </c>
      <c r="C27" s="10" t="s">
        <v>16</v>
      </c>
      <c r="D27" s="25" t="s">
        <v>52</v>
      </c>
      <c r="E27" s="11"/>
      <c r="F27" s="11"/>
      <c r="G27" s="5" t="s">
        <v>16</v>
      </c>
      <c r="H27" s="9"/>
      <c r="I27" s="6" t="s">
        <v>16</v>
      </c>
      <c r="J27" s="8"/>
      <c r="K27" s="8"/>
      <c r="L27" s="8" t="s">
        <v>16</v>
      </c>
      <c r="M27" s="92" t="s">
        <v>52</v>
      </c>
      <c r="O27" s="94" t="str">
        <f t="shared" si="1"/>
        <v>pnsaorcgref</v>
      </c>
      <c r="Q27" t="str">
        <f t="shared" si="2"/>
        <v>pns ao rcg ref</v>
      </c>
      <c r="S27" t="str">
        <f t="shared" si="6"/>
        <v>https://doi.org/10.15223/policy-023</v>
      </c>
      <c r="T27" s="69" t="s">
        <v>43</v>
      </c>
      <c r="U27" s="94" t="str">
        <f t="shared" si="3"/>
        <v>https://www.stm-assoc.org/asf/policy-023</v>
      </c>
      <c r="W27" s="42" t="str">
        <f>VLOOKUP("x",'Policy Text Bits'!$C$3:$H$14,$AE27,)&amp;IF(C27="x",VLOOKUP($C$4,'Policy Text Bits'!$C$3:$H$14,$AE27,),"")&amp;IF(D27="x",VLOOKUP($D$4,'Policy Text Bits'!$C$3:$H$14,$AE27,),"")&amp;IF(J27="x",VLOOKUP($J$4,'Policy Text Bits'!$C$3:$H$14,$AE27,),"")&amp;IF(K27="x",VLOOKUP($K$4,'Policy Text Bits'!$C$3:$H$14,$AE27,),"")&amp;IF(L27="x",VLOOKUP($L$4,'Policy Text Bits'!$C$3:$H$14,$AE27,),"")&amp;IF(M27="x",VLOOKUP($M$4,'Policy Text Bits'!$C$3:$H$14,$AE27,),"")&amp;IF(E27="x",VLOOKUP($E$4,'Policy Text Bits'!$C$3:$H$14,$AE27,),"")&amp;IF(F27="x",VLOOKUP($F$4,'Policy Text Bits'!$C$3:$H$14,$AE27,),"")&amp;IF(G27="x",VLOOKUP($G$4,'Policy Text Bits'!$C$3:$H$14,$AE27,),"")&amp;IF(H27="x",VLOOKUP($H$4,'Policy Text Bits'!$C$3:$H$14,$AE27,),"")&amp;IF(I27="x",VLOOKUP($I$4,'Policy Text Bits'!$C$3:$H$14,$AE27,),"")&amp;"."</f>
        <v>Any platform, regardless of whether it has signed and complies with the STM Voluntary Principles for Article Sharing, can: allow the sharing of the References and Citation Metadata of the Author Original in Research Collaboration Groups.</v>
      </c>
      <c r="AE27" s="94">
        <v>2</v>
      </c>
    </row>
    <row r="28" spans="2:31" ht="13.25" customHeight="1">
      <c r="B28" s="3">
        <f t="shared" si="4"/>
        <v>24</v>
      </c>
      <c r="C28" s="10" t="s">
        <v>16</v>
      </c>
      <c r="D28" s="25" t="s">
        <v>52</v>
      </c>
      <c r="E28" s="11"/>
      <c r="F28" s="11"/>
      <c r="G28" s="5" t="s">
        <v>16</v>
      </c>
      <c r="H28" s="9"/>
      <c r="I28" s="6" t="s">
        <v>16</v>
      </c>
      <c r="J28" s="8"/>
      <c r="K28" s="8"/>
      <c r="L28" s="8"/>
      <c r="M28" s="8" t="s">
        <v>16</v>
      </c>
      <c r="O28" s="94" t="str">
        <f t="shared" si="1"/>
        <v>pnsaorcgcm</v>
      </c>
      <c r="Q28" t="str">
        <f t="shared" si="2"/>
        <v>pns ao rcg cm</v>
      </c>
      <c r="S28" t="str">
        <f t="shared" si="6"/>
        <v>https://doi.org/10.15223/policy-024</v>
      </c>
      <c r="T28" s="69" t="s">
        <v>43</v>
      </c>
      <c r="U28" s="94" t="str">
        <f t="shared" si="3"/>
        <v>https://www.stm-assoc.org/asf/policy-024</v>
      </c>
      <c r="W28" s="42" t="str">
        <f>VLOOKUP("x",'Policy Text Bits'!$C$3:$H$14,$AE28,)&amp;IF(C28="x",VLOOKUP($C$4,'Policy Text Bits'!$C$3:$H$14,$AE28,),"")&amp;IF(D28="x",VLOOKUP($D$4,'Policy Text Bits'!$C$3:$H$14,$AE28,),"")&amp;IF(J28="x",VLOOKUP($J$4,'Policy Text Bits'!$C$3:$H$14,$AE28,),"")&amp;IF(K28="x",VLOOKUP($K$4,'Policy Text Bits'!$C$3:$H$14,$AE28,),"")&amp;IF(L28="x",VLOOKUP($L$4,'Policy Text Bits'!$C$3:$H$14,$AE28,),"")&amp;IF(M28="x",VLOOKUP($M$4,'Policy Text Bits'!$C$3:$H$14,$AE28,),"")&amp;IF(E28="x",VLOOKUP($E$4,'Policy Text Bits'!$C$3:$H$14,$AE28,),"")&amp;IF(F28="x",VLOOKUP($F$4,'Policy Text Bits'!$C$3:$H$14,$AE28,),"")&amp;IF(G28="x",VLOOKUP($G$4,'Policy Text Bits'!$C$3:$H$14,$AE28,),"")&amp;IF(H28="x",VLOOKUP($H$4,'Policy Text Bits'!$C$3:$H$14,$AE28,),"")&amp;IF(I28="x",VLOOKUP($I$4,'Policy Text Bits'!$C$3:$H$14,$AE28,),"")&amp;"."</f>
        <v>Any platform, regardless of whether it has signed and complies with the STM Voluntary Principles for Article Sharing, can: allow only the sharing of the Citation Metadata of the Author Original in Research Collaboration Groups.</v>
      </c>
      <c r="AE28" s="94">
        <v>2</v>
      </c>
    </row>
    <row r="29" spans="2:31" ht="13.25" customHeight="1">
      <c r="B29" s="3">
        <f t="shared" si="4"/>
        <v>25</v>
      </c>
      <c r="C29" s="10"/>
      <c r="D29" s="4" t="s">
        <v>16</v>
      </c>
      <c r="E29" s="16" t="s">
        <v>16</v>
      </c>
      <c r="F29" s="30"/>
      <c r="G29" s="30"/>
      <c r="H29" s="17" t="s">
        <v>16</v>
      </c>
      <c r="I29" s="91" t="s">
        <v>52</v>
      </c>
      <c r="J29" s="18" t="s">
        <v>16</v>
      </c>
      <c r="K29" s="29" t="s">
        <v>52</v>
      </c>
      <c r="L29" s="29" t="s">
        <v>52</v>
      </c>
      <c r="M29" s="29" t="s">
        <v>52</v>
      </c>
      <c r="O29" s="94" t="str">
        <f t="shared" si="1"/>
        <v>psvorgaft</v>
      </c>
      <c r="Q29" t="str">
        <f t="shared" si="2"/>
        <v>ps vor ga ft</v>
      </c>
      <c r="S29" t="str">
        <f t="shared" si="6"/>
        <v>https://doi.org/10.15223/policy-025</v>
      </c>
      <c r="T29" s="69" t="s">
        <v>43</v>
      </c>
      <c r="U29" s="94" t="str">
        <f t="shared" si="3"/>
        <v>https://www.stm-assoc.org/asf/policy-025</v>
      </c>
      <c r="W29" s="42" t="str">
        <f>VLOOKUP("x",'Policy Text Bits'!$C$3:$H$14,$AE29,)&amp;IF(C29="x",VLOOKUP($C$4,'Policy Text Bits'!$C$3:$H$14,$AE29,),"")&amp;IF(D29="x",VLOOKUP($D$4,'Policy Text Bits'!$C$3:$H$14,$AE29,),"")&amp;IF(J29="x",VLOOKUP($J$4,'Policy Text Bits'!$C$3:$H$14,$AE29,),"")&amp;IF(K29="x",VLOOKUP($K$4,'Policy Text Bits'!$C$3:$H$14,$AE29,),"")&amp;IF(L29="x",VLOOKUP($L$4,'Policy Text Bits'!$C$3:$H$14,$AE29,),"")&amp;IF(M29="x",VLOOKUP($M$4,'Policy Text Bits'!$C$3:$H$14,$AE29,),"")&amp;IF(E29="x",VLOOKUP($E$4,'Policy Text Bits'!$C$3:$H$14,$AE29,),"")&amp;IF(F29="x",VLOOKUP($F$4,'Policy Text Bits'!$C$3:$H$14,$AE29,),"")&amp;IF(G29="x",VLOOKUP($G$4,'Policy Text Bits'!$C$3:$H$14,$AE29,),"")&amp;IF(H29="x",VLOOKUP($H$4,'Policy Text Bits'!$C$3:$H$14,$AE29,),"")&amp;IF(I29="x",VLOOKUP($I$4,'Policy Text Bits'!$C$3:$H$14,$AE29,),"")&amp;"."</f>
        <v>A platform that has signed and is compliant with the STM Voluntary Principles for Article Sharing can: allow the sharing of the Full-Text Version of Record, including Abstract, References, and Citation Metadata for General Access, including any Research Collaboration Groups.</v>
      </c>
      <c r="AE29" s="94">
        <f>IF(E29="x",4,IF(F29="x",5,IF(G29="x",6,0)))</f>
        <v>4</v>
      </c>
    </row>
    <row r="30" spans="2:31" ht="13.25" customHeight="1">
      <c r="B30" s="3">
        <f t="shared" si="4"/>
        <v>26</v>
      </c>
      <c r="C30" s="10"/>
      <c r="D30" s="4" t="s">
        <v>16</v>
      </c>
      <c r="E30" s="5" t="s">
        <v>16</v>
      </c>
      <c r="F30" s="30"/>
      <c r="G30" s="30"/>
      <c r="H30" s="6" t="s">
        <v>16</v>
      </c>
      <c r="I30" s="91" t="s">
        <v>52</v>
      </c>
      <c r="J30" s="7"/>
      <c r="K30" s="8" t="s">
        <v>16</v>
      </c>
      <c r="L30" s="8"/>
      <c r="M30" s="92" t="s">
        <v>52</v>
      </c>
      <c r="O30" s="94" t="str">
        <f t="shared" si="1"/>
        <v>psvorgaab</v>
      </c>
      <c r="Q30" t="str">
        <f t="shared" si="2"/>
        <v>ps vor ga ab</v>
      </c>
      <c r="S30" t="str">
        <f t="shared" si="6"/>
        <v>https://doi.org/10.15223/policy-026</v>
      </c>
      <c r="T30" s="69" t="s">
        <v>43</v>
      </c>
      <c r="U30" s="94" t="str">
        <f t="shared" si="3"/>
        <v>https://www.stm-assoc.org/asf/policy-026</v>
      </c>
      <c r="W30" s="42" t="str">
        <f>VLOOKUP("x",'Policy Text Bits'!$C$3:$H$14,$AE30,)&amp;IF(C30="x",VLOOKUP($C$4,'Policy Text Bits'!$C$3:$H$14,$AE30,),"")&amp;IF(D30="x",VLOOKUP($D$4,'Policy Text Bits'!$C$3:$H$14,$AE30,),"")&amp;IF(J30="x",VLOOKUP($J$4,'Policy Text Bits'!$C$3:$H$14,$AE30,),"")&amp;IF(K30="x",VLOOKUP($K$4,'Policy Text Bits'!$C$3:$H$14,$AE30,),"")&amp;IF(L30="x",VLOOKUP($L$4,'Policy Text Bits'!$C$3:$H$14,$AE30,),"")&amp;IF(M30="x",VLOOKUP($M$4,'Policy Text Bits'!$C$3:$H$14,$AE30,),"")&amp;IF(E30="x",VLOOKUP($E$4,'Policy Text Bits'!$C$3:$H$14,$AE30,),"")&amp;IF(F30="x",VLOOKUP($F$4,'Policy Text Bits'!$C$3:$H$14,$AE30,),"")&amp;IF(G30="x",VLOOKUP($G$4,'Policy Text Bits'!$C$3:$H$14,$AE30,),"")&amp;IF(H30="x",VLOOKUP($H$4,'Policy Text Bits'!$C$3:$H$14,$AE30,),"")&amp;IF(I30="x",VLOOKUP($I$4,'Policy Text Bits'!$C$3:$H$14,$AE30,),"")&amp;"."</f>
        <v>A platform that has signed and is compliant with the STM Voluntary Principles for Article Sharing can: allow the sharing of the Abstract and Citation Metadata of the Version of Record for General Access, including any Research Collaboration Groups.</v>
      </c>
      <c r="AE30" s="94">
        <v>2</v>
      </c>
    </row>
    <row r="31" spans="2:31" ht="13.25" customHeight="1">
      <c r="B31" s="3">
        <f t="shared" si="4"/>
        <v>27</v>
      </c>
      <c r="C31" s="10"/>
      <c r="D31" s="4" t="s">
        <v>16</v>
      </c>
      <c r="E31" s="5" t="s">
        <v>16</v>
      </c>
      <c r="F31" s="30"/>
      <c r="G31" s="30"/>
      <c r="H31" s="6" t="s">
        <v>16</v>
      </c>
      <c r="I31" s="91" t="s">
        <v>52</v>
      </c>
      <c r="J31" s="8"/>
      <c r="K31" s="8"/>
      <c r="L31" s="8" t="s">
        <v>16</v>
      </c>
      <c r="M31" s="92" t="s">
        <v>52</v>
      </c>
      <c r="O31" s="94" t="str">
        <f t="shared" si="1"/>
        <v>psvorgaref</v>
      </c>
      <c r="Q31" t="str">
        <f t="shared" si="2"/>
        <v>ps vor ga ref</v>
      </c>
      <c r="S31" t="str">
        <f t="shared" si="6"/>
        <v>https://doi.org/10.15223/policy-027</v>
      </c>
      <c r="T31" s="69" t="s">
        <v>43</v>
      </c>
      <c r="U31" s="94" t="str">
        <f t="shared" si="3"/>
        <v>https://www.stm-assoc.org/asf/policy-027</v>
      </c>
      <c r="W31" s="42" t="str">
        <f>VLOOKUP("x",'Policy Text Bits'!$C$3:$H$14,$AE31,)&amp;IF(C31="x",VLOOKUP($C$4,'Policy Text Bits'!$C$3:$H$14,$AE31,),"")&amp;IF(D31="x",VLOOKUP($D$4,'Policy Text Bits'!$C$3:$H$14,$AE31,),"")&amp;IF(J31="x",VLOOKUP($J$4,'Policy Text Bits'!$C$3:$H$14,$AE31,),"")&amp;IF(K31="x",VLOOKUP($K$4,'Policy Text Bits'!$C$3:$H$14,$AE31,),"")&amp;IF(L31="x",VLOOKUP($L$4,'Policy Text Bits'!$C$3:$H$14,$AE31,),"")&amp;IF(M31="x",VLOOKUP($M$4,'Policy Text Bits'!$C$3:$H$14,$AE31,),"")&amp;IF(E31="x",VLOOKUP($E$4,'Policy Text Bits'!$C$3:$H$14,$AE31,),"")&amp;IF(F31="x",VLOOKUP($F$4,'Policy Text Bits'!$C$3:$H$14,$AE31,),"")&amp;IF(G31="x",VLOOKUP($G$4,'Policy Text Bits'!$C$3:$H$14,$AE31,),"")&amp;IF(H31="x",VLOOKUP($H$4,'Policy Text Bits'!$C$3:$H$14,$AE31,),"")&amp;IF(I31="x",VLOOKUP($I$4,'Policy Text Bits'!$C$3:$H$14,$AE31,),"")&amp;"."</f>
        <v>A platform that has signed and is compliant with the STM Voluntary Principles for Article Sharing can: allow the sharing of the References and Citation Metadata of the Version of Record for General Access, including any Research Collaboration Groups.</v>
      </c>
      <c r="AE31" s="94">
        <v>2</v>
      </c>
    </row>
    <row r="32" spans="2:31" ht="13.25" customHeight="1">
      <c r="B32" s="3">
        <f t="shared" si="4"/>
        <v>28</v>
      </c>
      <c r="C32" s="10"/>
      <c r="D32" s="4" t="s">
        <v>16</v>
      </c>
      <c r="E32" s="5" t="s">
        <v>16</v>
      </c>
      <c r="F32" s="30"/>
      <c r="G32" s="30"/>
      <c r="H32" s="6" t="s">
        <v>16</v>
      </c>
      <c r="I32" s="91" t="s">
        <v>52</v>
      </c>
      <c r="J32" s="8"/>
      <c r="K32" s="8"/>
      <c r="L32" s="8"/>
      <c r="M32" s="8" t="s">
        <v>16</v>
      </c>
      <c r="O32" s="94" t="str">
        <f t="shared" si="1"/>
        <v>psvorgacm</v>
      </c>
      <c r="Q32" t="str">
        <f t="shared" si="2"/>
        <v>ps vor ga cm</v>
      </c>
      <c r="S32" t="str">
        <f t="shared" si="6"/>
        <v>https://doi.org/10.15223/policy-028</v>
      </c>
      <c r="T32" s="69" t="s">
        <v>43</v>
      </c>
      <c r="U32" s="94" t="str">
        <f t="shared" si="3"/>
        <v>https://www.stm-assoc.org/asf/policy-028</v>
      </c>
      <c r="W32" s="42" t="str">
        <f>VLOOKUP("x",'Policy Text Bits'!$C$3:$H$14,$AE32,)&amp;IF(C32="x",VLOOKUP($C$4,'Policy Text Bits'!$C$3:$H$14,$AE32,),"")&amp;IF(D32="x",VLOOKUP($D$4,'Policy Text Bits'!$C$3:$H$14,$AE32,),"")&amp;IF(J32="x",VLOOKUP($J$4,'Policy Text Bits'!$C$3:$H$14,$AE32,),"")&amp;IF(K32="x",VLOOKUP($K$4,'Policy Text Bits'!$C$3:$H$14,$AE32,),"")&amp;IF(L32="x",VLOOKUP($L$4,'Policy Text Bits'!$C$3:$H$14,$AE32,),"")&amp;IF(M32="x",VLOOKUP($M$4,'Policy Text Bits'!$C$3:$H$14,$AE32,),"")&amp;IF(E32="x",VLOOKUP($E$4,'Policy Text Bits'!$C$3:$H$14,$AE32,),"")&amp;IF(F32="x",VLOOKUP($F$4,'Policy Text Bits'!$C$3:$H$14,$AE32,),"")&amp;IF(G32="x",VLOOKUP($G$4,'Policy Text Bits'!$C$3:$H$14,$AE32,),"")&amp;IF(H32="x",VLOOKUP($H$4,'Policy Text Bits'!$C$3:$H$14,$AE32,),"")&amp;IF(I32="x",VLOOKUP($I$4,'Policy Text Bits'!$C$3:$H$14,$AE32,),"")&amp;"."</f>
        <v>A platform that has signed and is compliant with the STM Voluntary Principles for Article Sharing can: allow only the sharing of the Citation Metadata of the Version of Record for General Access, including any Research Collaboration Groups.</v>
      </c>
      <c r="AE32" s="94">
        <v>2</v>
      </c>
    </row>
    <row r="33" spans="2:31" ht="13.25" customHeight="1">
      <c r="B33" s="3">
        <f t="shared" si="4"/>
        <v>29</v>
      </c>
      <c r="C33" s="10"/>
      <c r="D33" s="10" t="s">
        <v>16</v>
      </c>
      <c r="E33" s="5" t="s">
        <v>16</v>
      </c>
      <c r="F33" s="30"/>
      <c r="G33" s="30"/>
      <c r="H33" s="9"/>
      <c r="I33" s="6" t="s">
        <v>16</v>
      </c>
      <c r="J33" s="18" t="s">
        <v>16</v>
      </c>
      <c r="K33" s="29" t="s">
        <v>52</v>
      </c>
      <c r="L33" s="29" t="s">
        <v>52</v>
      </c>
      <c r="M33" s="29" t="s">
        <v>52</v>
      </c>
      <c r="O33" s="94" t="str">
        <f t="shared" si="1"/>
        <v>psvorrcgft</v>
      </c>
      <c r="Q33" t="str">
        <f t="shared" si="2"/>
        <v>ps vor rcg ft</v>
      </c>
      <c r="S33" t="str">
        <f t="shared" si="6"/>
        <v>https://doi.org/10.15223/policy-029</v>
      </c>
      <c r="T33" s="69" t="s">
        <v>43</v>
      </c>
      <c r="U33" s="94" t="str">
        <f t="shared" si="3"/>
        <v>https://www.stm-assoc.org/asf/policy-029</v>
      </c>
      <c r="W33" s="42" t="str">
        <f>VLOOKUP("x",'Policy Text Bits'!$C$3:$H$14,$AE33,)&amp;IF(C33="x",VLOOKUP($C$4,'Policy Text Bits'!$C$3:$H$14,$AE33,),"")&amp;IF(D33="x",VLOOKUP($D$4,'Policy Text Bits'!$C$3:$H$14,$AE33,),"")&amp;IF(J33="x",VLOOKUP($J$4,'Policy Text Bits'!$C$3:$H$14,$AE33,),"")&amp;IF(K33="x",VLOOKUP($K$4,'Policy Text Bits'!$C$3:$H$14,$AE33,),"")&amp;IF(L33="x",VLOOKUP($L$4,'Policy Text Bits'!$C$3:$H$14,$AE33,),"")&amp;IF(M33="x",VLOOKUP($M$4,'Policy Text Bits'!$C$3:$H$14,$AE33,),"")&amp;IF(E33="x",VLOOKUP($E$4,'Policy Text Bits'!$C$3:$H$14,$AE33,),"")&amp;IF(F33="x",VLOOKUP($F$4,'Policy Text Bits'!$C$3:$H$14,$AE33,),"")&amp;IF(G33="x",VLOOKUP($G$4,'Policy Text Bits'!$C$3:$H$14,$AE33,),"")&amp;IF(H33="x",VLOOKUP($H$4,'Policy Text Bits'!$C$3:$H$14,$AE33,),"")&amp;IF(I33="x",VLOOKUP($I$4,'Policy Text Bits'!$C$3:$H$14,$AE33,),"")&amp;"."</f>
        <v>A platform that has signed and is compliant with the STM Voluntary Principles for Article Sharing can: allow the sharing of the Full-Text Version of Record, including Abstract, References, and Citation Metadata in Research Collaboration Groups.</v>
      </c>
      <c r="AE33" s="94">
        <f t="shared" si="5"/>
        <v>4</v>
      </c>
    </row>
    <row r="34" spans="2:31" ht="13.25" customHeight="1">
      <c r="B34" s="3">
        <f t="shared" si="4"/>
        <v>30</v>
      </c>
      <c r="C34" s="10"/>
      <c r="D34" s="10" t="s">
        <v>16</v>
      </c>
      <c r="E34" s="5" t="s">
        <v>16</v>
      </c>
      <c r="F34" s="30"/>
      <c r="G34" s="30"/>
      <c r="H34" s="9"/>
      <c r="I34" s="6" t="s">
        <v>16</v>
      </c>
      <c r="J34" s="7"/>
      <c r="K34" s="8" t="s">
        <v>16</v>
      </c>
      <c r="L34" s="8"/>
      <c r="M34" s="92" t="s">
        <v>52</v>
      </c>
      <c r="O34" s="94" t="str">
        <f t="shared" si="1"/>
        <v>psvorrcgab</v>
      </c>
      <c r="Q34" t="str">
        <f t="shared" si="2"/>
        <v>ps vor rcg ab</v>
      </c>
      <c r="S34" t="str">
        <f t="shared" si="6"/>
        <v>https://doi.org/10.15223/policy-030</v>
      </c>
      <c r="T34" s="69" t="s">
        <v>43</v>
      </c>
      <c r="U34" s="94" t="str">
        <f t="shared" si="3"/>
        <v>https://www.stm-assoc.org/asf/policy-030</v>
      </c>
      <c r="W34" s="42" t="str">
        <f>VLOOKUP("x",'Policy Text Bits'!$C$3:$H$14,$AE34,)&amp;IF(C34="x",VLOOKUP($C$4,'Policy Text Bits'!$C$3:$H$14,$AE34,),"")&amp;IF(D34="x",VLOOKUP($D$4,'Policy Text Bits'!$C$3:$H$14,$AE34,),"")&amp;IF(J34="x",VLOOKUP($J$4,'Policy Text Bits'!$C$3:$H$14,$AE34,),"")&amp;IF(K34="x",VLOOKUP($K$4,'Policy Text Bits'!$C$3:$H$14,$AE34,),"")&amp;IF(L34="x",VLOOKUP($L$4,'Policy Text Bits'!$C$3:$H$14,$AE34,),"")&amp;IF(M34="x",VLOOKUP($M$4,'Policy Text Bits'!$C$3:$H$14,$AE34,),"")&amp;IF(E34="x",VLOOKUP($E$4,'Policy Text Bits'!$C$3:$H$14,$AE34,),"")&amp;IF(F34="x",VLOOKUP($F$4,'Policy Text Bits'!$C$3:$H$14,$AE34,),"")&amp;IF(G34="x",VLOOKUP($G$4,'Policy Text Bits'!$C$3:$H$14,$AE34,),"")&amp;IF(H34="x",VLOOKUP($H$4,'Policy Text Bits'!$C$3:$H$14,$AE34,),"")&amp;IF(I34="x",VLOOKUP($I$4,'Policy Text Bits'!$C$3:$H$14,$AE34,),"")&amp;"."</f>
        <v>A platform that has signed and is compliant with the STM Voluntary Principles for Article Sharing can: allow the sharing of the Abstract and Citation Metadata of the Version of Record in Research Collaboration Groups.</v>
      </c>
      <c r="AE34" s="94">
        <v>2</v>
      </c>
    </row>
    <row r="35" spans="2:31" ht="13.25" customHeight="1">
      <c r="B35" s="3">
        <f t="shared" si="4"/>
        <v>31</v>
      </c>
      <c r="C35" s="10"/>
      <c r="D35" s="10" t="s">
        <v>16</v>
      </c>
      <c r="E35" s="5" t="s">
        <v>16</v>
      </c>
      <c r="F35" s="30"/>
      <c r="G35" s="30"/>
      <c r="H35" s="9"/>
      <c r="I35" s="6" t="s">
        <v>16</v>
      </c>
      <c r="J35" s="8"/>
      <c r="K35" s="8"/>
      <c r="L35" s="8" t="s">
        <v>16</v>
      </c>
      <c r="M35" s="92" t="s">
        <v>52</v>
      </c>
      <c r="O35" s="94" t="str">
        <f t="shared" si="1"/>
        <v>psvorrcgref</v>
      </c>
      <c r="Q35" t="str">
        <f t="shared" si="2"/>
        <v>ps vor rcg ref</v>
      </c>
      <c r="S35" t="str">
        <f t="shared" si="6"/>
        <v>https://doi.org/10.15223/policy-031</v>
      </c>
      <c r="T35" s="69" t="s">
        <v>43</v>
      </c>
      <c r="U35" s="94" t="str">
        <f t="shared" si="3"/>
        <v>https://www.stm-assoc.org/asf/policy-031</v>
      </c>
      <c r="W35" s="42" t="str">
        <f>VLOOKUP("x",'Policy Text Bits'!$C$3:$H$14,$AE35,)&amp;IF(C35="x",VLOOKUP($C$4,'Policy Text Bits'!$C$3:$H$14,$AE35,),"")&amp;IF(D35="x",VLOOKUP($D$4,'Policy Text Bits'!$C$3:$H$14,$AE35,),"")&amp;IF(J35="x",VLOOKUP($J$4,'Policy Text Bits'!$C$3:$H$14,$AE35,),"")&amp;IF(K35="x",VLOOKUP($K$4,'Policy Text Bits'!$C$3:$H$14,$AE35,),"")&amp;IF(L35="x",VLOOKUP($L$4,'Policy Text Bits'!$C$3:$H$14,$AE35,),"")&amp;IF(M35="x",VLOOKUP($M$4,'Policy Text Bits'!$C$3:$H$14,$AE35,),"")&amp;IF(E35="x",VLOOKUP($E$4,'Policy Text Bits'!$C$3:$H$14,$AE35,),"")&amp;IF(F35="x",VLOOKUP($F$4,'Policy Text Bits'!$C$3:$H$14,$AE35,),"")&amp;IF(G35="x",VLOOKUP($G$4,'Policy Text Bits'!$C$3:$H$14,$AE35,),"")&amp;IF(H35="x",VLOOKUP($H$4,'Policy Text Bits'!$C$3:$H$14,$AE35,),"")&amp;IF(I35="x",VLOOKUP($I$4,'Policy Text Bits'!$C$3:$H$14,$AE35,),"")&amp;"."</f>
        <v>A platform that has signed and is compliant with the STM Voluntary Principles for Article Sharing can: allow the sharing of the References and Citation Metadata of the Version of Record in Research Collaboration Groups.</v>
      </c>
      <c r="AE35" s="94">
        <v>2</v>
      </c>
    </row>
    <row r="36" spans="2:31" ht="13.25" customHeight="1">
      <c r="B36" s="3">
        <f t="shared" si="4"/>
        <v>32</v>
      </c>
      <c r="C36" s="10"/>
      <c r="D36" s="10" t="s">
        <v>16</v>
      </c>
      <c r="E36" s="5" t="s">
        <v>16</v>
      </c>
      <c r="F36" s="30"/>
      <c r="G36" s="30"/>
      <c r="H36" s="9"/>
      <c r="I36" s="6" t="s">
        <v>16</v>
      </c>
      <c r="J36" s="8"/>
      <c r="K36" s="8"/>
      <c r="L36" s="8"/>
      <c r="M36" s="8" t="s">
        <v>16</v>
      </c>
      <c r="O36" s="94" t="str">
        <f t="shared" si="1"/>
        <v>psvorrcgcm</v>
      </c>
      <c r="Q36" t="str">
        <f t="shared" si="2"/>
        <v>ps vor rcg cm</v>
      </c>
      <c r="S36" t="str">
        <f t="shared" si="6"/>
        <v>https://doi.org/10.15223/policy-032</v>
      </c>
      <c r="T36" s="69" t="s">
        <v>43</v>
      </c>
      <c r="U36" s="94" t="str">
        <f t="shared" si="3"/>
        <v>https://www.stm-assoc.org/asf/policy-032</v>
      </c>
      <c r="W36" s="42" t="str">
        <f>VLOOKUP("x",'Policy Text Bits'!$C$3:$H$14,$AE36,)&amp;IF(C36="x",VLOOKUP($C$4,'Policy Text Bits'!$C$3:$H$14,$AE36,),"")&amp;IF(D36="x",VLOOKUP($D$4,'Policy Text Bits'!$C$3:$H$14,$AE36,),"")&amp;IF(J36="x",VLOOKUP($J$4,'Policy Text Bits'!$C$3:$H$14,$AE36,),"")&amp;IF(K36="x",VLOOKUP($K$4,'Policy Text Bits'!$C$3:$H$14,$AE36,),"")&amp;IF(L36="x",VLOOKUP($L$4,'Policy Text Bits'!$C$3:$H$14,$AE36,),"")&amp;IF(M36="x",VLOOKUP($M$4,'Policy Text Bits'!$C$3:$H$14,$AE36,),"")&amp;IF(E36="x",VLOOKUP($E$4,'Policy Text Bits'!$C$3:$H$14,$AE36,),"")&amp;IF(F36="x",VLOOKUP($F$4,'Policy Text Bits'!$C$3:$H$14,$AE36,),"")&amp;IF(G36="x",VLOOKUP($G$4,'Policy Text Bits'!$C$3:$H$14,$AE36,),"")&amp;IF(H36="x",VLOOKUP($H$4,'Policy Text Bits'!$C$3:$H$14,$AE36,),"")&amp;IF(I36="x",VLOOKUP($I$4,'Policy Text Bits'!$C$3:$H$14,$AE36,),"")&amp;"."</f>
        <v>A platform that has signed and is compliant with the STM Voluntary Principles for Article Sharing can: allow only the sharing of the Citation Metadata of the Version of Record in Research Collaboration Groups.</v>
      </c>
      <c r="AE36" s="94">
        <v>2</v>
      </c>
    </row>
    <row r="37" spans="2:31" ht="13.25" customHeight="1">
      <c r="B37" s="3">
        <f t="shared" si="4"/>
        <v>33</v>
      </c>
      <c r="C37" s="10"/>
      <c r="D37" s="4" t="s">
        <v>16</v>
      </c>
      <c r="E37" s="5"/>
      <c r="F37" s="5" t="s">
        <v>16</v>
      </c>
      <c r="G37" s="30"/>
      <c r="H37" s="17" t="s">
        <v>16</v>
      </c>
      <c r="I37" s="91" t="s">
        <v>52</v>
      </c>
      <c r="J37" s="18" t="s">
        <v>16</v>
      </c>
      <c r="K37" s="29" t="s">
        <v>52</v>
      </c>
      <c r="L37" s="29" t="s">
        <v>52</v>
      </c>
      <c r="M37" s="29" t="s">
        <v>52</v>
      </c>
      <c r="O37" s="94" t="str">
        <f t="shared" si="1"/>
        <v>psamgaft</v>
      </c>
      <c r="Q37" t="str">
        <f t="shared" si="2"/>
        <v>ps am ga ft</v>
      </c>
      <c r="S37" t="str">
        <f t="shared" si="6"/>
        <v>https://doi.org/10.15223/policy-033</v>
      </c>
      <c r="T37" s="69" t="s">
        <v>43</v>
      </c>
      <c r="U37" s="94" t="str">
        <f t="shared" si="3"/>
        <v>https://www.stm-assoc.org/asf/policy-033</v>
      </c>
      <c r="W37" s="42" t="str">
        <f>VLOOKUP("x",'Policy Text Bits'!$C$3:$H$14,$AE37,)&amp;IF(C37="x",VLOOKUP($C$4,'Policy Text Bits'!$C$3:$H$14,$AE37,),"")&amp;IF(D37="x",VLOOKUP($D$4,'Policy Text Bits'!$C$3:$H$14,$AE37,),"")&amp;IF(J37="x",VLOOKUP($J$4,'Policy Text Bits'!$C$3:$H$14,$AE37,),"")&amp;IF(K37="x",VLOOKUP($K$4,'Policy Text Bits'!$C$3:$H$14,$AE37,),"")&amp;IF(L37="x",VLOOKUP($L$4,'Policy Text Bits'!$C$3:$H$14,$AE37,),"")&amp;IF(M37="x",VLOOKUP($M$4,'Policy Text Bits'!$C$3:$H$14,$AE37,),"")&amp;IF(E37="x",VLOOKUP($E$4,'Policy Text Bits'!$C$3:$H$14,$AE37,),"")&amp;IF(F37="x",VLOOKUP($F$4,'Policy Text Bits'!$C$3:$H$14,$AE37,),"")&amp;IF(G37="x",VLOOKUP($G$4,'Policy Text Bits'!$C$3:$H$14,$AE37,),"")&amp;IF(H37="x",VLOOKUP($H$4,'Policy Text Bits'!$C$3:$H$14,$AE37,),"")&amp;IF(I37="x",VLOOKUP($I$4,'Policy Text Bits'!$C$3:$H$14,$AE37,),"")&amp;"."</f>
        <v>A platform that has signed and is compliant with the STM Voluntary Principles for Article Sharing can: allow the sharing of the Full-Text Accepted Manuscript, including Abstract, References, and Citation Metadata for General Access, including any Research Collaboration Groups.</v>
      </c>
      <c r="AE37" s="94">
        <f t="shared" si="5"/>
        <v>5</v>
      </c>
    </row>
    <row r="38" spans="2:31" ht="13.25" customHeight="1">
      <c r="B38" s="3">
        <f t="shared" si="4"/>
        <v>34</v>
      </c>
      <c r="C38" s="10"/>
      <c r="D38" s="4" t="s">
        <v>16</v>
      </c>
      <c r="E38" s="5"/>
      <c r="F38" s="5" t="s">
        <v>16</v>
      </c>
      <c r="G38" s="30"/>
      <c r="H38" s="6" t="s">
        <v>16</v>
      </c>
      <c r="I38" s="91" t="s">
        <v>52</v>
      </c>
      <c r="J38" s="7"/>
      <c r="K38" s="8" t="s">
        <v>16</v>
      </c>
      <c r="L38" s="8"/>
      <c r="M38" s="92" t="s">
        <v>52</v>
      </c>
      <c r="O38" s="94" t="str">
        <f t="shared" si="1"/>
        <v>psamgaab</v>
      </c>
      <c r="Q38" t="str">
        <f t="shared" si="2"/>
        <v>ps am ga ab</v>
      </c>
      <c r="S38" t="str">
        <f t="shared" si="6"/>
        <v>https://doi.org/10.15223/policy-034</v>
      </c>
      <c r="T38" s="69" t="s">
        <v>43</v>
      </c>
      <c r="U38" s="94" t="str">
        <f t="shared" si="3"/>
        <v>https://www.stm-assoc.org/asf/policy-034</v>
      </c>
      <c r="W38" s="42" t="str">
        <f>VLOOKUP("x",'Policy Text Bits'!$C$3:$H$14,$AE38,)&amp;IF(C38="x",VLOOKUP($C$4,'Policy Text Bits'!$C$3:$H$14,$AE38,),"")&amp;IF(D38="x",VLOOKUP($D$4,'Policy Text Bits'!$C$3:$H$14,$AE38,),"")&amp;IF(J38="x",VLOOKUP($J$4,'Policy Text Bits'!$C$3:$H$14,$AE38,),"")&amp;IF(K38="x",VLOOKUP($K$4,'Policy Text Bits'!$C$3:$H$14,$AE38,),"")&amp;IF(L38="x",VLOOKUP($L$4,'Policy Text Bits'!$C$3:$H$14,$AE38,),"")&amp;IF(M38="x",VLOOKUP($M$4,'Policy Text Bits'!$C$3:$H$14,$AE38,),"")&amp;IF(E38="x",VLOOKUP($E$4,'Policy Text Bits'!$C$3:$H$14,$AE38,),"")&amp;IF(F38="x",VLOOKUP($F$4,'Policy Text Bits'!$C$3:$H$14,$AE38,),"")&amp;IF(G38="x",VLOOKUP($G$4,'Policy Text Bits'!$C$3:$H$14,$AE38,),"")&amp;IF(H38="x",VLOOKUP($H$4,'Policy Text Bits'!$C$3:$H$14,$AE38,),"")&amp;IF(I38="x",VLOOKUP($I$4,'Policy Text Bits'!$C$3:$H$14,$AE38,),"")&amp;"."</f>
        <v>A platform that has signed and is compliant with the STM Voluntary Principles for Article Sharing can: allow the sharing of the Abstract and Citation Metadata of the Accepted Manuscript for General Access, including any Research Collaboration Groups.</v>
      </c>
      <c r="AE38" s="94">
        <v>2</v>
      </c>
    </row>
    <row r="39" spans="2:31" ht="13.25" customHeight="1">
      <c r="B39" s="3">
        <f t="shared" si="4"/>
        <v>35</v>
      </c>
      <c r="C39" s="10"/>
      <c r="D39" s="4" t="s">
        <v>16</v>
      </c>
      <c r="E39" s="5"/>
      <c r="F39" s="5" t="s">
        <v>16</v>
      </c>
      <c r="G39" s="30"/>
      <c r="H39" s="6" t="s">
        <v>16</v>
      </c>
      <c r="I39" s="91" t="s">
        <v>52</v>
      </c>
      <c r="J39" s="8"/>
      <c r="K39" s="8"/>
      <c r="L39" s="8" t="s">
        <v>16</v>
      </c>
      <c r="M39" s="92" t="s">
        <v>52</v>
      </c>
      <c r="O39" s="94" t="str">
        <f t="shared" si="1"/>
        <v>psamgaref</v>
      </c>
      <c r="Q39" t="str">
        <f t="shared" si="2"/>
        <v>ps am ga ref</v>
      </c>
      <c r="S39" t="str">
        <f t="shared" si="6"/>
        <v>https://doi.org/10.15223/policy-035</v>
      </c>
      <c r="T39" s="69" t="s">
        <v>43</v>
      </c>
      <c r="U39" s="94" t="str">
        <f t="shared" si="3"/>
        <v>https://www.stm-assoc.org/asf/policy-035</v>
      </c>
      <c r="W39" s="42" t="str">
        <f>VLOOKUP("x",'Policy Text Bits'!$C$3:$H$14,$AE39,)&amp;IF(C39="x",VLOOKUP($C$4,'Policy Text Bits'!$C$3:$H$14,$AE39,),"")&amp;IF(D39="x",VLOOKUP($D$4,'Policy Text Bits'!$C$3:$H$14,$AE39,),"")&amp;IF(J39="x",VLOOKUP($J$4,'Policy Text Bits'!$C$3:$H$14,$AE39,),"")&amp;IF(K39="x",VLOOKUP($K$4,'Policy Text Bits'!$C$3:$H$14,$AE39,),"")&amp;IF(L39="x",VLOOKUP($L$4,'Policy Text Bits'!$C$3:$H$14,$AE39,),"")&amp;IF(M39="x",VLOOKUP($M$4,'Policy Text Bits'!$C$3:$H$14,$AE39,),"")&amp;IF(E39="x",VLOOKUP($E$4,'Policy Text Bits'!$C$3:$H$14,$AE39,),"")&amp;IF(F39="x",VLOOKUP($F$4,'Policy Text Bits'!$C$3:$H$14,$AE39,),"")&amp;IF(G39="x",VLOOKUP($G$4,'Policy Text Bits'!$C$3:$H$14,$AE39,),"")&amp;IF(H39="x",VLOOKUP($H$4,'Policy Text Bits'!$C$3:$H$14,$AE39,),"")&amp;IF(I39="x",VLOOKUP($I$4,'Policy Text Bits'!$C$3:$H$14,$AE39,),"")&amp;"."</f>
        <v>A platform that has signed and is compliant with the STM Voluntary Principles for Article Sharing can: allow the sharing of the References and Citation Metadata of the Accepted Manuscript for General Access, including any Research Collaboration Groups.</v>
      </c>
      <c r="AE39" s="94">
        <v>2</v>
      </c>
    </row>
    <row r="40" spans="2:31" ht="13.25" customHeight="1">
      <c r="B40" s="3">
        <f t="shared" si="4"/>
        <v>36</v>
      </c>
      <c r="C40" s="10"/>
      <c r="D40" s="4" t="s">
        <v>16</v>
      </c>
      <c r="E40" s="5"/>
      <c r="F40" s="5" t="s">
        <v>16</v>
      </c>
      <c r="G40" s="30"/>
      <c r="H40" s="6" t="s">
        <v>16</v>
      </c>
      <c r="I40" s="91" t="s">
        <v>52</v>
      </c>
      <c r="J40" s="8"/>
      <c r="K40" s="8"/>
      <c r="L40" s="8"/>
      <c r="M40" s="8" t="s">
        <v>16</v>
      </c>
      <c r="O40" s="94" t="str">
        <f t="shared" si="1"/>
        <v>psamgacm</v>
      </c>
      <c r="Q40" t="str">
        <f t="shared" si="2"/>
        <v>ps am ga cm</v>
      </c>
      <c r="S40" t="str">
        <f t="shared" si="6"/>
        <v>https://doi.org/10.15223/policy-036</v>
      </c>
      <c r="T40" s="69" t="s">
        <v>43</v>
      </c>
      <c r="U40" s="94" t="str">
        <f t="shared" si="3"/>
        <v>https://www.stm-assoc.org/asf/policy-036</v>
      </c>
      <c r="W40" s="42" t="str">
        <f>VLOOKUP("x",'Policy Text Bits'!$C$3:$H$14,$AE40,)&amp;IF(C40="x",VLOOKUP($C$4,'Policy Text Bits'!$C$3:$H$14,$AE40,),"")&amp;IF(D40="x",VLOOKUP($D$4,'Policy Text Bits'!$C$3:$H$14,$AE40,),"")&amp;IF(J40="x",VLOOKUP($J$4,'Policy Text Bits'!$C$3:$H$14,$AE40,),"")&amp;IF(K40="x",VLOOKUP($K$4,'Policy Text Bits'!$C$3:$H$14,$AE40,),"")&amp;IF(L40="x",VLOOKUP($L$4,'Policy Text Bits'!$C$3:$H$14,$AE40,),"")&amp;IF(M40="x",VLOOKUP($M$4,'Policy Text Bits'!$C$3:$H$14,$AE40,),"")&amp;IF(E40="x",VLOOKUP($E$4,'Policy Text Bits'!$C$3:$H$14,$AE40,),"")&amp;IF(F40="x",VLOOKUP($F$4,'Policy Text Bits'!$C$3:$H$14,$AE40,),"")&amp;IF(G40="x",VLOOKUP($G$4,'Policy Text Bits'!$C$3:$H$14,$AE40,),"")&amp;IF(H40="x",VLOOKUP($H$4,'Policy Text Bits'!$C$3:$H$14,$AE40,),"")&amp;IF(I40="x",VLOOKUP($I$4,'Policy Text Bits'!$C$3:$H$14,$AE40,),"")&amp;"."</f>
        <v>A platform that has signed and is compliant with the STM Voluntary Principles for Article Sharing can: allow only the sharing of the Citation Metadata of the Accepted Manuscript for General Access, including any Research Collaboration Groups.</v>
      </c>
      <c r="AE40" s="94">
        <v>2</v>
      </c>
    </row>
    <row r="41" spans="2:31" ht="13.25" customHeight="1">
      <c r="B41" s="3">
        <f t="shared" si="4"/>
        <v>37</v>
      </c>
      <c r="C41" s="10"/>
      <c r="D41" s="10" t="s">
        <v>16</v>
      </c>
      <c r="E41" s="5"/>
      <c r="F41" s="5" t="s">
        <v>16</v>
      </c>
      <c r="G41" s="30"/>
      <c r="H41" s="9"/>
      <c r="I41" s="6" t="s">
        <v>16</v>
      </c>
      <c r="J41" s="18" t="s">
        <v>16</v>
      </c>
      <c r="K41" s="29" t="s">
        <v>52</v>
      </c>
      <c r="L41" s="29" t="s">
        <v>52</v>
      </c>
      <c r="M41" s="29" t="s">
        <v>52</v>
      </c>
      <c r="O41" s="94" t="str">
        <f t="shared" si="1"/>
        <v>psamrcgft</v>
      </c>
      <c r="Q41" t="str">
        <f t="shared" si="2"/>
        <v>ps am rcg ft</v>
      </c>
      <c r="S41" t="str">
        <f t="shared" si="6"/>
        <v>https://doi.org/10.15223/policy-037</v>
      </c>
      <c r="T41" s="69" t="s">
        <v>43</v>
      </c>
      <c r="U41" s="94" t="str">
        <f t="shared" si="3"/>
        <v>https://www.stm-assoc.org/asf/policy-037</v>
      </c>
      <c r="W41" s="42" t="str">
        <f>VLOOKUP("x",'Policy Text Bits'!$C$3:$H$14,$AE41,)&amp;IF(C41="x",VLOOKUP($C$4,'Policy Text Bits'!$C$3:$H$14,$AE41,),"")&amp;IF(D41="x",VLOOKUP($D$4,'Policy Text Bits'!$C$3:$H$14,$AE41,),"")&amp;IF(J41="x",VLOOKUP($J$4,'Policy Text Bits'!$C$3:$H$14,$AE41,),"")&amp;IF(K41="x",VLOOKUP($K$4,'Policy Text Bits'!$C$3:$H$14,$AE41,),"")&amp;IF(L41="x",VLOOKUP($L$4,'Policy Text Bits'!$C$3:$H$14,$AE41,),"")&amp;IF(M41="x",VLOOKUP($M$4,'Policy Text Bits'!$C$3:$H$14,$AE41,),"")&amp;IF(E41="x",VLOOKUP($E$4,'Policy Text Bits'!$C$3:$H$14,$AE41,),"")&amp;IF(F41="x",VLOOKUP($F$4,'Policy Text Bits'!$C$3:$H$14,$AE41,),"")&amp;IF(G41="x",VLOOKUP($G$4,'Policy Text Bits'!$C$3:$H$14,$AE41,),"")&amp;IF(H41="x",VLOOKUP($H$4,'Policy Text Bits'!$C$3:$H$14,$AE41,),"")&amp;IF(I41="x",VLOOKUP($I$4,'Policy Text Bits'!$C$3:$H$14,$AE41,),"")&amp;"."</f>
        <v>A platform that has signed and is compliant with the STM Voluntary Principles for Article Sharing can: allow the sharing of the Full-Text Accepted Manuscript, including Abstract, References, and Citation Metadata in Research Collaboration Groups.</v>
      </c>
      <c r="AE41" s="94">
        <f t="shared" si="5"/>
        <v>5</v>
      </c>
    </row>
    <row r="42" spans="2:31" ht="13.25" customHeight="1">
      <c r="B42" s="3">
        <f t="shared" si="4"/>
        <v>38</v>
      </c>
      <c r="C42" s="10"/>
      <c r="D42" s="10" t="s">
        <v>16</v>
      </c>
      <c r="E42" s="5"/>
      <c r="F42" s="5" t="s">
        <v>16</v>
      </c>
      <c r="G42" s="30"/>
      <c r="H42" s="9"/>
      <c r="I42" s="6" t="s">
        <v>16</v>
      </c>
      <c r="J42" s="7"/>
      <c r="K42" s="8" t="s">
        <v>16</v>
      </c>
      <c r="L42" s="8"/>
      <c r="M42" s="92" t="s">
        <v>52</v>
      </c>
      <c r="O42" s="94" t="str">
        <f t="shared" si="1"/>
        <v>psamrcgab</v>
      </c>
      <c r="Q42" t="str">
        <f t="shared" si="2"/>
        <v>ps am rcg ab</v>
      </c>
      <c r="S42" t="str">
        <f t="shared" si="6"/>
        <v>https://doi.org/10.15223/policy-038</v>
      </c>
      <c r="T42" s="69" t="s">
        <v>43</v>
      </c>
      <c r="U42" s="94" t="str">
        <f t="shared" si="3"/>
        <v>https://www.stm-assoc.org/asf/policy-038</v>
      </c>
      <c r="W42" s="42" t="str">
        <f>VLOOKUP("x",'Policy Text Bits'!$C$3:$H$14,$AE42,)&amp;IF(C42="x",VLOOKUP($C$4,'Policy Text Bits'!$C$3:$H$14,$AE42,),"")&amp;IF(D42="x",VLOOKUP($D$4,'Policy Text Bits'!$C$3:$H$14,$AE42,),"")&amp;IF(J42="x",VLOOKUP($J$4,'Policy Text Bits'!$C$3:$H$14,$AE42,),"")&amp;IF(K42="x",VLOOKUP($K$4,'Policy Text Bits'!$C$3:$H$14,$AE42,),"")&amp;IF(L42="x",VLOOKUP($L$4,'Policy Text Bits'!$C$3:$H$14,$AE42,),"")&amp;IF(M42="x",VLOOKUP($M$4,'Policy Text Bits'!$C$3:$H$14,$AE42,),"")&amp;IF(E42="x",VLOOKUP($E$4,'Policy Text Bits'!$C$3:$H$14,$AE42,),"")&amp;IF(F42="x",VLOOKUP($F$4,'Policy Text Bits'!$C$3:$H$14,$AE42,),"")&amp;IF(G42="x",VLOOKUP($G$4,'Policy Text Bits'!$C$3:$H$14,$AE42,),"")&amp;IF(H42="x",VLOOKUP($H$4,'Policy Text Bits'!$C$3:$H$14,$AE42,),"")&amp;IF(I42="x",VLOOKUP($I$4,'Policy Text Bits'!$C$3:$H$14,$AE42,),"")&amp;"."</f>
        <v>A platform that has signed and is compliant with the STM Voluntary Principles for Article Sharing can: allow the sharing of the Abstract and Citation Metadata of the Accepted Manuscript in Research Collaboration Groups.</v>
      </c>
      <c r="AE42" s="94">
        <v>2</v>
      </c>
    </row>
    <row r="43" spans="2:31" ht="13.25" customHeight="1">
      <c r="B43" s="3">
        <f t="shared" si="4"/>
        <v>39</v>
      </c>
      <c r="C43" s="10"/>
      <c r="D43" s="10" t="s">
        <v>16</v>
      </c>
      <c r="E43" s="5"/>
      <c r="F43" s="5" t="s">
        <v>16</v>
      </c>
      <c r="G43" s="30"/>
      <c r="H43" s="9"/>
      <c r="I43" s="6" t="s">
        <v>16</v>
      </c>
      <c r="J43" s="8"/>
      <c r="K43" s="8"/>
      <c r="L43" s="8" t="s">
        <v>16</v>
      </c>
      <c r="M43" s="92" t="s">
        <v>52</v>
      </c>
      <c r="O43" s="94" t="str">
        <f t="shared" si="1"/>
        <v>psamrcgref</v>
      </c>
      <c r="Q43" t="str">
        <f t="shared" si="2"/>
        <v>ps am rcg ref</v>
      </c>
      <c r="S43" t="str">
        <f t="shared" si="6"/>
        <v>https://doi.org/10.15223/policy-039</v>
      </c>
      <c r="T43" s="69" t="s">
        <v>43</v>
      </c>
      <c r="U43" s="94" t="str">
        <f t="shared" si="3"/>
        <v>https://www.stm-assoc.org/asf/policy-039</v>
      </c>
      <c r="W43" s="42" t="str">
        <f>VLOOKUP("x",'Policy Text Bits'!$C$3:$H$14,$AE43,)&amp;IF(C43="x",VLOOKUP($C$4,'Policy Text Bits'!$C$3:$H$14,$AE43,),"")&amp;IF(D43="x",VLOOKUP($D$4,'Policy Text Bits'!$C$3:$H$14,$AE43,),"")&amp;IF(J43="x",VLOOKUP($J$4,'Policy Text Bits'!$C$3:$H$14,$AE43,),"")&amp;IF(K43="x",VLOOKUP($K$4,'Policy Text Bits'!$C$3:$H$14,$AE43,),"")&amp;IF(L43="x",VLOOKUP($L$4,'Policy Text Bits'!$C$3:$H$14,$AE43,),"")&amp;IF(M43="x",VLOOKUP($M$4,'Policy Text Bits'!$C$3:$H$14,$AE43,),"")&amp;IF(E43="x",VLOOKUP($E$4,'Policy Text Bits'!$C$3:$H$14,$AE43,),"")&amp;IF(F43="x",VLOOKUP($F$4,'Policy Text Bits'!$C$3:$H$14,$AE43,),"")&amp;IF(G43="x",VLOOKUP($G$4,'Policy Text Bits'!$C$3:$H$14,$AE43,),"")&amp;IF(H43="x",VLOOKUP($H$4,'Policy Text Bits'!$C$3:$H$14,$AE43,),"")&amp;IF(I43="x",VLOOKUP($I$4,'Policy Text Bits'!$C$3:$H$14,$AE43,),"")&amp;"."</f>
        <v>A platform that has signed and is compliant with the STM Voluntary Principles for Article Sharing can: allow the sharing of the References and Citation Metadata of the Accepted Manuscript in Research Collaboration Groups.</v>
      </c>
      <c r="AE43" s="94">
        <v>2</v>
      </c>
    </row>
    <row r="44" spans="2:31" ht="13.25" customHeight="1">
      <c r="B44" s="3">
        <f t="shared" si="4"/>
        <v>40</v>
      </c>
      <c r="C44" s="10"/>
      <c r="D44" s="10" t="s">
        <v>16</v>
      </c>
      <c r="E44" s="5"/>
      <c r="F44" s="5" t="s">
        <v>16</v>
      </c>
      <c r="G44" s="30"/>
      <c r="H44" s="9"/>
      <c r="I44" s="6" t="s">
        <v>16</v>
      </c>
      <c r="J44" s="8"/>
      <c r="K44" s="8"/>
      <c r="L44" s="8"/>
      <c r="M44" s="8" t="s">
        <v>16</v>
      </c>
      <c r="O44" s="94" t="str">
        <f t="shared" si="1"/>
        <v>psamrcgcm</v>
      </c>
      <c r="Q44" t="str">
        <f t="shared" si="2"/>
        <v>ps am rcg cm</v>
      </c>
      <c r="S44" t="str">
        <f t="shared" si="6"/>
        <v>https://doi.org/10.15223/policy-040</v>
      </c>
      <c r="T44" s="69" t="s">
        <v>43</v>
      </c>
      <c r="U44" s="94" t="str">
        <f t="shared" si="3"/>
        <v>https://www.stm-assoc.org/asf/policy-040</v>
      </c>
      <c r="W44" s="42" t="str">
        <f>VLOOKUP("x",'Policy Text Bits'!$C$3:$H$14,$AE44,)&amp;IF(C44="x",VLOOKUP($C$4,'Policy Text Bits'!$C$3:$H$14,$AE44,),"")&amp;IF(D44="x",VLOOKUP($D$4,'Policy Text Bits'!$C$3:$H$14,$AE44,),"")&amp;IF(J44="x",VLOOKUP($J$4,'Policy Text Bits'!$C$3:$H$14,$AE44,),"")&amp;IF(K44="x",VLOOKUP($K$4,'Policy Text Bits'!$C$3:$H$14,$AE44,),"")&amp;IF(L44="x",VLOOKUP($L$4,'Policy Text Bits'!$C$3:$H$14,$AE44,),"")&amp;IF(M44="x",VLOOKUP($M$4,'Policy Text Bits'!$C$3:$H$14,$AE44,),"")&amp;IF(E44="x",VLOOKUP($E$4,'Policy Text Bits'!$C$3:$H$14,$AE44,),"")&amp;IF(F44="x",VLOOKUP($F$4,'Policy Text Bits'!$C$3:$H$14,$AE44,),"")&amp;IF(G44="x",VLOOKUP($G$4,'Policy Text Bits'!$C$3:$H$14,$AE44,),"")&amp;IF(H44="x",VLOOKUP($H$4,'Policy Text Bits'!$C$3:$H$14,$AE44,),"")&amp;IF(I44="x",VLOOKUP($I$4,'Policy Text Bits'!$C$3:$H$14,$AE44,),"")&amp;"."</f>
        <v>A platform that has signed and is compliant with the STM Voluntary Principles for Article Sharing can: allow only the sharing of the Citation Metadata of the Accepted Manuscript in Research Collaboration Groups.</v>
      </c>
      <c r="AE44" s="94">
        <v>2</v>
      </c>
    </row>
    <row r="45" spans="2:31" ht="13.25" customHeight="1">
      <c r="B45" s="3">
        <f t="shared" si="4"/>
        <v>41</v>
      </c>
      <c r="C45" s="10"/>
      <c r="D45" s="10" t="s">
        <v>16</v>
      </c>
      <c r="E45" s="11"/>
      <c r="F45" s="11"/>
      <c r="G45" s="5" t="s">
        <v>16</v>
      </c>
      <c r="H45" s="17" t="s">
        <v>16</v>
      </c>
      <c r="I45" s="91" t="s">
        <v>52</v>
      </c>
      <c r="J45" s="18" t="s">
        <v>16</v>
      </c>
      <c r="K45" s="29" t="s">
        <v>52</v>
      </c>
      <c r="L45" s="29" t="s">
        <v>52</v>
      </c>
      <c r="M45" s="29" t="s">
        <v>52</v>
      </c>
      <c r="O45" s="94" t="str">
        <f t="shared" si="1"/>
        <v>psaogaft</v>
      </c>
      <c r="Q45" t="str">
        <f t="shared" si="2"/>
        <v>ps ao ga ft</v>
      </c>
      <c r="S45" t="str">
        <f t="shared" si="6"/>
        <v>https://doi.org/10.15223/policy-041</v>
      </c>
      <c r="T45" s="69" t="s">
        <v>43</v>
      </c>
      <c r="U45" s="94" t="str">
        <f t="shared" si="3"/>
        <v>https://www.stm-assoc.org/asf/policy-041</v>
      </c>
      <c r="W45" s="42" t="str">
        <f>VLOOKUP("x",'Policy Text Bits'!$C$3:$H$14,$AE45,)&amp;IF(C45="x",VLOOKUP($C$4,'Policy Text Bits'!$C$3:$H$14,$AE45,),"")&amp;IF(D45="x",VLOOKUP($D$4,'Policy Text Bits'!$C$3:$H$14,$AE45,),"")&amp;IF(J45="x",VLOOKUP($J$4,'Policy Text Bits'!$C$3:$H$14,$AE45,),"")&amp;IF(K45="x",VLOOKUP($K$4,'Policy Text Bits'!$C$3:$H$14,$AE45,),"")&amp;IF(L45="x",VLOOKUP($L$4,'Policy Text Bits'!$C$3:$H$14,$AE45,),"")&amp;IF(M45="x",VLOOKUP($M$4,'Policy Text Bits'!$C$3:$H$14,$AE45,),"")&amp;IF(E45="x",VLOOKUP($E$4,'Policy Text Bits'!$C$3:$H$14,$AE45,),"")&amp;IF(F45="x",VLOOKUP($F$4,'Policy Text Bits'!$C$3:$H$14,$AE45,),"")&amp;IF(G45="x",VLOOKUP($G$4,'Policy Text Bits'!$C$3:$H$14,$AE45,),"")&amp;IF(H45="x",VLOOKUP($H$4,'Policy Text Bits'!$C$3:$H$14,$AE45,),"")&amp;IF(I45="x",VLOOKUP($I$4,'Policy Text Bits'!$C$3:$H$14,$AE45,),"")&amp;"."</f>
        <v>A platform that has signed and is compliant with the STM Voluntary Principles for Article Sharing can: allow the sharing of the Full-Text Author Original, including Abstract, References, and Citation Metadata for General Access, including any Research Collaboration Groups.</v>
      </c>
      <c r="AE45" s="94">
        <f t="shared" si="5"/>
        <v>6</v>
      </c>
    </row>
    <row r="46" spans="2:31" ht="13.25" customHeight="1">
      <c r="B46" s="3">
        <f t="shared" si="4"/>
        <v>42</v>
      </c>
      <c r="C46" s="10"/>
      <c r="D46" s="10" t="s">
        <v>16</v>
      </c>
      <c r="E46" s="11"/>
      <c r="F46" s="11"/>
      <c r="G46" s="5" t="s">
        <v>16</v>
      </c>
      <c r="H46" s="6" t="s">
        <v>16</v>
      </c>
      <c r="I46" s="91" t="s">
        <v>52</v>
      </c>
      <c r="J46" s="7"/>
      <c r="K46" s="8" t="s">
        <v>16</v>
      </c>
      <c r="L46" s="8"/>
      <c r="M46" s="92" t="s">
        <v>52</v>
      </c>
      <c r="O46" s="94" t="str">
        <f t="shared" si="1"/>
        <v>psaogaab</v>
      </c>
      <c r="Q46" t="str">
        <f t="shared" si="2"/>
        <v>ps ao ga ab</v>
      </c>
      <c r="S46" t="str">
        <f t="shared" si="6"/>
        <v>https://doi.org/10.15223/policy-042</v>
      </c>
      <c r="T46" s="69" t="s">
        <v>43</v>
      </c>
      <c r="U46" s="94" t="str">
        <f t="shared" si="3"/>
        <v>https://www.stm-assoc.org/asf/policy-042</v>
      </c>
      <c r="W46" s="42" t="str">
        <f>VLOOKUP("x",'Policy Text Bits'!$C$3:$H$14,$AE46,)&amp;IF(C46="x",VLOOKUP($C$4,'Policy Text Bits'!$C$3:$H$14,$AE46,),"")&amp;IF(D46="x",VLOOKUP($D$4,'Policy Text Bits'!$C$3:$H$14,$AE46,),"")&amp;IF(J46="x",VLOOKUP($J$4,'Policy Text Bits'!$C$3:$H$14,$AE46,),"")&amp;IF(K46="x",VLOOKUP($K$4,'Policy Text Bits'!$C$3:$H$14,$AE46,),"")&amp;IF(L46="x",VLOOKUP($L$4,'Policy Text Bits'!$C$3:$H$14,$AE46,),"")&amp;IF(M46="x",VLOOKUP($M$4,'Policy Text Bits'!$C$3:$H$14,$AE46,),"")&amp;IF(E46="x",VLOOKUP($E$4,'Policy Text Bits'!$C$3:$H$14,$AE46,),"")&amp;IF(F46="x",VLOOKUP($F$4,'Policy Text Bits'!$C$3:$H$14,$AE46,),"")&amp;IF(G46="x",VLOOKUP($G$4,'Policy Text Bits'!$C$3:$H$14,$AE46,),"")&amp;IF(H46="x",VLOOKUP($H$4,'Policy Text Bits'!$C$3:$H$14,$AE46,),"")&amp;IF(I46="x",VLOOKUP($I$4,'Policy Text Bits'!$C$3:$H$14,$AE46,),"")&amp;"."</f>
        <v>A platform that has signed and is compliant with the STM Voluntary Principles for Article Sharing can: allow the sharing of the Abstract and Citation Metadata of the Author Original for General Access, including any Research Collaboration Groups.</v>
      </c>
      <c r="AE46" s="94">
        <v>2</v>
      </c>
    </row>
    <row r="47" spans="2:31" ht="13.25" customHeight="1">
      <c r="B47" s="3">
        <f t="shared" si="4"/>
        <v>43</v>
      </c>
      <c r="C47" s="10"/>
      <c r="D47" s="10" t="s">
        <v>16</v>
      </c>
      <c r="E47" s="11"/>
      <c r="F47" s="11"/>
      <c r="G47" s="5" t="s">
        <v>16</v>
      </c>
      <c r="H47" s="6" t="s">
        <v>16</v>
      </c>
      <c r="I47" s="91" t="s">
        <v>52</v>
      </c>
      <c r="J47" s="8"/>
      <c r="K47" s="8"/>
      <c r="L47" s="8" t="s">
        <v>16</v>
      </c>
      <c r="M47" s="92" t="s">
        <v>52</v>
      </c>
      <c r="O47" s="94" t="str">
        <f t="shared" si="1"/>
        <v>psaogaref</v>
      </c>
      <c r="Q47" t="str">
        <f t="shared" si="2"/>
        <v>ps ao ga ref</v>
      </c>
      <c r="S47" t="str">
        <f t="shared" si="6"/>
        <v>https://doi.org/10.15223/policy-043</v>
      </c>
      <c r="T47" s="69" t="s">
        <v>43</v>
      </c>
      <c r="U47" s="94" t="str">
        <f t="shared" si="3"/>
        <v>https://www.stm-assoc.org/asf/policy-043</v>
      </c>
      <c r="W47" s="42" t="str">
        <f>VLOOKUP("x",'Policy Text Bits'!$C$3:$H$14,$AE47,)&amp;IF(C47="x",VLOOKUP($C$4,'Policy Text Bits'!$C$3:$H$14,$AE47,),"")&amp;IF(D47="x",VLOOKUP($D$4,'Policy Text Bits'!$C$3:$H$14,$AE47,),"")&amp;IF(J47="x",VLOOKUP($J$4,'Policy Text Bits'!$C$3:$H$14,$AE47,),"")&amp;IF(K47="x",VLOOKUP($K$4,'Policy Text Bits'!$C$3:$H$14,$AE47,),"")&amp;IF(L47="x",VLOOKUP($L$4,'Policy Text Bits'!$C$3:$H$14,$AE47,),"")&amp;IF(M47="x",VLOOKUP($M$4,'Policy Text Bits'!$C$3:$H$14,$AE47,),"")&amp;IF(E47="x",VLOOKUP($E$4,'Policy Text Bits'!$C$3:$H$14,$AE47,),"")&amp;IF(F47="x",VLOOKUP($F$4,'Policy Text Bits'!$C$3:$H$14,$AE47,),"")&amp;IF(G47="x",VLOOKUP($G$4,'Policy Text Bits'!$C$3:$H$14,$AE47,),"")&amp;IF(H47="x",VLOOKUP($H$4,'Policy Text Bits'!$C$3:$H$14,$AE47,),"")&amp;IF(I47="x",VLOOKUP($I$4,'Policy Text Bits'!$C$3:$H$14,$AE47,),"")&amp;"."</f>
        <v>A platform that has signed and is compliant with the STM Voluntary Principles for Article Sharing can: allow the sharing of the References and Citation Metadata of the Author Original for General Access, including any Research Collaboration Groups.</v>
      </c>
      <c r="AE47" s="94">
        <v>2</v>
      </c>
    </row>
    <row r="48" spans="2:31" ht="13.25" customHeight="1">
      <c r="B48" s="3">
        <f t="shared" si="4"/>
        <v>44</v>
      </c>
      <c r="C48" s="10"/>
      <c r="D48" s="10" t="s">
        <v>16</v>
      </c>
      <c r="E48" s="11"/>
      <c r="F48" s="11"/>
      <c r="G48" s="5" t="s">
        <v>16</v>
      </c>
      <c r="H48" s="6" t="s">
        <v>16</v>
      </c>
      <c r="I48" s="91" t="s">
        <v>52</v>
      </c>
      <c r="J48" s="8"/>
      <c r="K48" s="8"/>
      <c r="L48" s="8"/>
      <c r="M48" s="8" t="s">
        <v>16</v>
      </c>
      <c r="O48" s="94" t="str">
        <f t="shared" si="1"/>
        <v>psaogacm</v>
      </c>
      <c r="Q48" t="str">
        <f t="shared" si="2"/>
        <v>ps ao ga cm</v>
      </c>
      <c r="S48" t="str">
        <f t="shared" si="6"/>
        <v>https://doi.org/10.15223/policy-044</v>
      </c>
      <c r="T48" s="69" t="s">
        <v>43</v>
      </c>
      <c r="U48" s="94" t="str">
        <f t="shared" si="3"/>
        <v>https://www.stm-assoc.org/asf/policy-044</v>
      </c>
      <c r="W48" s="42" t="str">
        <f>VLOOKUP("x",'Policy Text Bits'!$C$3:$H$14,$AE48,)&amp;IF(C48="x",VLOOKUP($C$4,'Policy Text Bits'!$C$3:$H$14,$AE48,),"")&amp;IF(D48="x",VLOOKUP($D$4,'Policy Text Bits'!$C$3:$H$14,$AE48,),"")&amp;IF(J48="x",VLOOKUP($J$4,'Policy Text Bits'!$C$3:$H$14,$AE48,),"")&amp;IF(K48="x",VLOOKUP($K$4,'Policy Text Bits'!$C$3:$H$14,$AE48,),"")&amp;IF(L48="x",VLOOKUP($L$4,'Policy Text Bits'!$C$3:$H$14,$AE48,),"")&amp;IF(M48="x",VLOOKUP($M$4,'Policy Text Bits'!$C$3:$H$14,$AE48,),"")&amp;IF(E48="x",VLOOKUP($E$4,'Policy Text Bits'!$C$3:$H$14,$AE48,),"")&amp;IF(F48="x",VLOOKUP($F$4,'Policy Text Bits'!$C$3:$H$14,$AE48,),"")&amp;IF(G48="x",VLOOKUP($G$4,'Policy Text Bits'!$C$3:$H$14,$AE48,),"")&amp;IF(H48="x",VLOOKUP($H$4,'Policy Text Bits'!$C$3:$H$14,$AE48,),"")&amp;IF(I48="x",VLOOKUP($I$4,'Policy Text Bits'!$C$3:$H$14,$AE48,),"")&amp;"."</f>
        <v>A platform that has signed and is compliant with the STM Voluntary Principles for Article Sharing can: allow only the sharing of the Citation Metadata of the Author Original for General Access, including any Research Collaboration Groups.</v>
      </c>
      <c r="AE48" s="94">
        <v>2</v>
      </c>
    </row>
    <row r="49" spans="2:31" ht="13.25" customHeight="1">
      <c r="B49" s="3">
        <f t="shared" si="4"/>
        <v>45</v>
      </c>
      <c r="C49" s="10"/>
      <c r="D49" s="10" t="s">
        <v>16</v>
      </c>
      <c r="E49" s="11"/>
      <c r="F49" s="11"/>
      <c r="G49" s="5" t="s">
        <v>16</v>
      </c>
      <c r="H49" s="9"/>
      <c r="I49" s="6" t="s">
        <v>16</v>
      </c>
      <c r="J49" s="18" t="s">
        <v>16</v>
      </c>
      <c r="K49" s="29" t="s">
        <v>52</v>
      </c>
      <c r="L49" s="29" t="s">
        <v>52</v>
      </c>
      <c r="M49" s="29" t="s">
        <v>52</v>
      </c>
      <c r="O49" s="94" t="str">
        <f t="shared" si="1"/>
        <v>psaorcgft</v>
      </c>
      <c r="Q49" t="str">
        <f t="shared" si="2"/>
        <v>ps ao rcg ft</v>
      </c>
      <c r="S49" t="str">
        <f t="shared" si="6"/>
        <v>https://doi.org/10.15223/policy-045</v>
      </c>
      <c r="T49" s="69" t="s">
        <v>43</v>
      </c>
      <c r="U49" s="94" t="str">
        <f t="shared" si="3"/>
        <v>https://www.stm-assoc.org/asf/policy-045</v>
      </c>
      <c r="W49" s="42" t="str">
        <f>VLOOKUP("x",'Policy Text Bits'!$C$3:$H$14,$AE49,)&amp;IF(C49="x",VLOOKUP($C$4,'Policy Text Bits'!$C$3:$H$14,$AE49,),"")&amp;IF(D49="x",VLOOKUP($D$4,'Policy Text Bits'!$C$3:$H$14,$AE49,),"")&amp;IF(J49="x",VLOOKUP($J$4,'Policy Text Bits'!$C$3:$H$14,$AE49,),"")&amp;IF(K49="x",VLOOKUP($K$4,'Policy Text Bits'!$C$3:$H$14,$AE49,),"")&amp;IF(L49="x",VLOOKUP($L$4,'Policy Text Bits'!$C$3:$H$14,$AE49,),"")&amp;IF(M49="x",VLOOKUP($M$4,'Policy Text Bits'!$C$3:$H$14,$AE49,),"")&amp;IF(E49="x",VLOOKUP($E$4,'Policy Text Bits'!$C$3:$H$14,$AE49,),"")&amp;IF(F49="x",VLOOKUP($F$4,'Policy Text Bits'!$C$3:$H$14,$AE49,),"")&amp;IF(G49="x",VLOOKUP($G$4,'Policy Text Bits'!$C$3:$H$14,$AE49,),"")&amp;IF(H49="x",VLOOKUP($H$4,'Policy Text Bits'!$C$3:$H$14,$AE49,),"")&amp;IF(I49="x",VLOOKUP($I$4,'Policy Text Bits'!$C$3:$H$14,$AE49,),"")&amp;"."</f>
        <v>A platform that has signed and is compliant with the STM Voluntary Principles for Article Sharing can: allow the sharing of the Full-Text Author Original, including Abstract, References, and Citation Metadata in Research Collaboration Groups.</v>
      </c>
      <c r="AE49" s="94">
        <f t="shared" si="5"/>
        <v>6</v>
      </c>
    </row>
    <row r="50" spans="2:31" ht="13.25" customHeight="1">
      <c r="B50" s="3">
        <f t="shared" si="4"/>
        <v>46</v>
      </c>
      <c r="C50" s="10"/>
      <c r="D50" s="10" t="s">
        <v>16</v>
      </c>
      <c r="E50" s="11"/>
      <c r="F50" s="11"/>
      <c r="G50" s="5" t="s">
        <v>16</v>
      </c>
      <c r="H50" s="9"/>
      <c r="I50" s="6" t="s">
        <v>16</v>
      </c>
      <c r="J50" s="7"/>
      <c r="K50" s="8" t="s">
        <v>16</v>
      </c>
      <c r="L50" s="8"/>
      <c r="M50" s="92" t="s">
        <v>52</v>
      </c>
      <c r="O50" s="94" t="str">
        <f t="shared" si="1"/>
        <v>psaorcgab</v>
      </c>
      <c r="Q50" t="str">
        <f t="shared" si="2"/>
        <v>ps ao rcg ab</v>
      </c>
      <c r="S50" t="str">
        <f t="shared" si="6"/>
        <v>https://doi.org/10.15223/policy-046</v>
      </c>
      <c r="T50" s="69" t="s">
        <v>43</v>
      </c>
      <c r="U50" s="94" t="str">
        <f t="shared" si="3"/>
        <v>https://www.stm-assoc.org/asf/policy-046</v>
      </c>
      <c r="W50" s="42" t="str">
        <f>VLOOKUP("x",'Policy Text Bits'!$C$3:$H$14,$AE50,)&amp;IF(C50="x",VLOOKUP($C$4,'Policy Text Bits'!$C$3:$H$14,$AE50,),"")&amp;IF(D50="x",VLOOKUP($D$4,'Policy Text Bits'!$C$3:$H$14,$AE50,),"")&amp;IF(J50="x",VLOOKUP($J$4,'Policy Text Bits'!$C$3:$H$14,$AE50,),"")&amp;IF(K50="x",VLOOKUP($K$4,'Policy Text Bits'!$C$3:$H$14,$AE50,),"")&amp;IF(L50="x",VLOOKUP($L$4,'Policy Text Bits'!$C$3:$H$14,$AE50,),"")&amp;IF(M50="x",VLOOKUP($M$4,'Policy Text Bits'!$C$3:$H$14,$AE50,),"")&amp;IF(E50="x",VLOOKUP($E$4,'Policy Text Bits'!$C$3:$H$14,$AE50,),"")&amp;IF(F50="x",VLOOKUP($F$4,'Policy Text Bits'!$C$3:$H$14,$AE50,),"")&amp;IF(G50="x",VLOOKUP($G$4,'Policy Text Bits'!$C$3:$H$14,$AE50,),"")&amp;IF(H50="x",VLOOKUP($H$4,'Policy Text Bits'!$C$3:$H$14,$AE50,),"")&amp;IF(I50="x",VLOOKUP($I$4,'Policy Text Bits'!$C$3:$H$14,$AE50,),"")&amp;"."</f>
        <v>A platform that has signed and is compliant with the STM Voluntary Principles for Article Sharing can: allow the sharing of the Abstract and Citation Metadata of the Author Original in Research Collaboration Groups.</v>
      </c>
      <c r="AE50" s="94">
        <v>2</v>
      </c>
    </row>
    <row r="51" spans="2:31" ht="13.25" customHeight="1">
      <c r="B51" s="3">
        <f t="shared" si="4"/>
        <v>47</v>
      </c>
      <c r="C51" s="10"/>
      <c r="D51" s="10" t="s">
        <v>16</v>
      </c>
      <c r="E51" s="11"/>
      <c r="F51" s="11"/>
      <c r="G51" s="5" t="s">
        <v>16</v>
      </c>
      <c r="H51" s="9"/>
      <c r="I51" s="6" t="s">
        <v>16</v>
      </c>
      <c r="J51" s="8"/>
      <c r="K51" s="8"/>
      <c r="L51" s="8" t="s">
        <v>16</v>
      </c>
      <c r="M51" s="92" t="s">
        <v>52</v>
      </c>
      <c r="O51" s="94" t="str">
        <f t="shared" si="1"/>
        <v>psaorcgref</v>
      </c>
      <c r="Q51" t="str">
        <f t="shared" si="2"/>
        <v>ps ao rcg ref</v>
      </c>
      <c r="S51" t="str">
        <f t="shared" si="6"/>
        <v>https://doi.org/10.15223/policy-047</v>
      </c>
      <c r="T51" s="69" t="s">
        <v>43</v>
      </c>
      <c r="U51" s="94" t="str">
        <f t="shared" si="3"/>
        <v>https://www.stm-assoc.org/asf/policy-047</v>
      </c>
      <c r="W51" s="42" t="str">
        <f>VLOOKUP("x",'Policy Text Bits'!$C$3:$H$14,$AE51,)&amp;IF(C51="x",VLOOKUP($C$4,'Policy Text Bits'!$C$3:$H$14,$AE51,),"")&amp;IF(D51="x",VLOOKUP($D$4,'Policy Text Bits'!$C$3:$H$14,$AE51,),"")&amp;IF(J51="x",VLOOKUP($J$4,'Policy Text Bits'!$C$3:$H$14,$AE51,),"")&amp;IF(K51="x",VLOOKUP($K$4,'Policy Text Bits'!$C$3:$H$14,$AE51,),"")&amp;IF(L51="x",VLOOKUP($L$4,'Policy Text Bits'!$C$3:$H$14,$AE51,),"")&amp;IF(M51="x",VLOOKUP($M$4,'Policy Text Bits'!$C$3:$H$14,$AE51,),"")&amp;IF(E51="x",VLOOKUP($E$4,'Policy Text Bits'!$C$3:$H$14,$AE51,),"")&amp;IF(F51="x",VLOOKUP($F$4,'Policy Text Bits'!$C$3:$H$14,$AE51,),"")&amp;IF(G51="x",VLOOKUP($G$4,'Policy Text Bits'!$C$3:$H$14,$AE51,),"")&amp;IF(H51="x",VLOOKUP($H$4,'Policy Text Bits'!$C$3:$H$14,$AE51,),"")&amp;IF(I51="x",VLOOKUP($I$4,'Policy Text Bits'!$C$3:$H$14,$AE51,),"")&amp;"."</f>
        <v>A platform that has signed and is compliant with the STM Voluntary Principles for Article Sharing can: allow the sharing of the References and Citation Metadata of the Author Original in Research Collaboration Groups.</v>
      </c>
      <c r="AE51" s="94">
        <v>2</v>
      </c>
    </row>
    <row r="52" spans="2:31" ht="13.25" customHeight="1">
      <c r="B52" s="3">
        <f t="shared" si="4"/>
        <v>48</v>
      </c>
      <c r="C52" s="10"/>
      <c r="D52" s="10" t="s">
        <v>16</v>
      </c>
      <c r="E52" s="11"/>
      <c r="F52" s="11"/>
      <c r="G52" s="5" t="s">
        <v>16</v>
      </c>
      <c r="H52" s="9"/>
      <c r="I52" s="6" t="s">
        <v>16</v>
      </c>
      <c r="J52" s="8"/>
      <c r="K52" s="8"/>
      <c r="L52" s="8"/>
      <c r="M52" s="8" t="s">
        <v>16</v>
      </c>
      <c r="O52" s="94" t="str">
        <f t="shared" si="1"/>
        <v>psaorcgcm</v>
      </c>
      <c r="Q52" t="str">
        <f t="shared" si="2"/>
        <v>ps ao rcg cm</v>
      </c>
      <c r="S52" t="str">
        <f t="shared" si="6"/>
        <v>https://doi.org/10.15223/policy-048</v>
      </c>
      <c r="T52" s="69" t="s">
        <v>43</v>
      </c>
      <c r="U52" s="94" t="str">
        <f t="shared" si="3"/>
        <v>https://www.stm-assoc.org/asf/policy-048</v>
      </c>
      <c r="W52" s="42" t="str">
        <f>VLOOKUP("x",'Policy Text Bits'!$C$3:$H$14,$AE52,)&amp;IF(C52="x",VLOOKUP($C$4,'Policy Text Bits'!$C$3:$H$14,$AE52,),"")&amp;IF(D52="x",VLOOKUP($D$4,'Policy Text Bits'!$C$3:$H$14,$AE52,),"")&amp;IF(J52="x",VLOOKUP($J$4,'Policy Text Bits'!$C$3:$H$14,$AE52,),"")&amp;IF(K52="x",VLOOKUP($K$4,'Policy Text Bits'!$C$3:$H$14,$AE52,),"")&amp;IF(L52="x",VLOOKUP($L$4,'Policy Text Bits'!$C$3:$H$14,$AE52,),"")&amp;IF(M52="x",VLOOKUP($M$4,'Policy Text Bits'!$C$3:$H$14,$AE52,),"")&amp;IF(E52="x",VLOOKUP($E$4,'Policy Text Bits'!$C$3:$H$14,$AE52,),"")&amp;IF(F52="x",VLOOKUP($F$4,'Policy Text Bits'!$C$3:$H$14,$AE52,),"")&amp;IF(G52="x",VLOOKUP($G$4,'Policy Text Bits'!$C$3:$H$14,$AE52,),"")&amp;IF(H52="x",VLOOKUP($H$4,'Policy Text Bits'!$C$3:$H$14,$AE52,),"")&amp;IF(I52="x",VLOOKUP($I$4,'Policy Text Bits'!$C$3:$H$14,$AE52,),"")&amp;"."</f>
        <v>A platform that has signed and is compliant with the STM Voluntary Principles for Article Sharing can: allow only the sharing of the Citation Metadata of the Author Original in Research Collaboration Groups.</v>
      </c>
      <c r="AE52" s="94">
        <v>2</v>
      </c>
    </row>
    <row r="53" ht="15">
      <c r="AE53" s="94"/>
    </row>
  </sheetData>
  <mergeCells count="5">
    <mergeCell ref="H3:I3"/>
    <mergeCell ref="J3:M3"/>
    <mergeCell ref="C2:M2"/>
    <mergeCell ref="C3:D3"/>
    <mergeCell ref="E3:G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F14"/>
  <sheetViews>
    <sheetView tabSelected="1" workbookViewId="0" topLeftCell="A1">
      <selection activeCell="D3" sqref="D3:F3"/>
    </sheetView>
  </sheetViews>
  <sheetFormatPr defaultColWidth="9.140625" defaultRowHeight="15"/>
  <cols>
    <col min="1" max="1" width="22.28125" style="0" customWidth="1"/>
    <col min="2" max="2" width="15.421875" style="0" customWidth="1"/>
    <col min="3" max="3" width="35.57421875" style="0" customWidth="1"/>
    <col min="4" max="4" width="3.57421875" style="2" customWidth="1"/>
    <col min="5" max="5" width="15.421875" style="0" customWidth="1"/>
    <col min="6" max="6" width="35.57421875" style="0" customWidth="1"/>
  </cols>
  <sheetData>
    <row r="2" ht="14.65" thickBot="1"/>
    <row r="3" spans="1:6" ht="14.65" thickBot="1">
      <c r="A3" s="155" t="s">
        <v>125</v>
      </c>
      <c r="B3" s="167" t="s">
        <v>126</v>
      </c>
      <c r="C3" s="168"/>
      <c r="D3" s="167" t="s">
        <v>127</v>
      </c>
      <c r="E3" s="168"/>
      <c r="F3" s="169"/>
    </row>
    <row r="4" spans="1:6" ht="42.75">
      <c r="A4" s="176" t="str">
        <f>'Builder Tool'!B3</f>
        <v>Platform Type</v>
      </c>
      <c r="B4" s="133" t="str">
        <f>'Builder Tool'!C3</f>
        <v>pns</v>
      </c>
      <c r="C4" s="149" t="s">
        <v>55</v>
      </c>
      <c r="D4" s="146" t="s">
        <v>120</v>
      </c>
      <c r="E4" s="140" t="s">
        <v>2</v>
      </c>
      <c r="F4" s="147" t="s">
        <v>53</v>
      </c>
    </row>
    <row r="5" spans="1:6" ht="42.75">
      <c r="A5" s="177"/>
      <c r="B5" s="134" t="str">
        <f>'Builder Tool'!C4</f>
        <v>ps</v>
      </c>
      <c r="C5" s="141" t="s">
        <v>53</v>
      </c>
      <c r="D5" s="164"/>
      <c r="E5" s="165"/>
      <c r="F5" s="166"/>
    </row>
    <row r="6" spans="1:6" ht="28.25" customHeight="1">
      <c r="A6" s="178" t="str">
        <f>'Builder Tool'!B5</f>
        <v>Displayable Elements</v>
      </c>
      <c r="B6" s="135" t="str">
        <f>'Builder Tool'!C5</f>
        <v>ft</v>
      </c>
      <c r="C6" s="142" t="s">
        <v>121</v>
      </c>
      <c r="D6" s="152" t="s">
        <v>120</v>
      </c>
      <c r="E6" s="150" t="s">
        <v>119</v>
      </c>
      <c r="F6" s="148" t="s">
        <v>122</v>
      </c>
    </row>
    <row r="7" spans="1:6" ht="28.25" customHeight="1">
      <c r="A7" s="179"/>
      <c r="B7" s="135" t="str">
        <f>'Builder Tool'!C6</f>
        <v>ab</v>
      </c>
      <c r="C7" s="142" t="s">
        <v>70</v>
      </c>
      <c r="D7" s="152" t="s">
        <v>120</v>
      </c>
      <c r="E7" s="150" t="s">
        <v>14</v>
      </c>
      <c r="F7" s="148" t="s">
        <v>124</v>
      </c>
    </row>
    <row r="8" spans="1:6" ht="28.25" customHeight="1">
      <c r="A8" s="179"/>
      <c r="B8" s="135" t="str">
        <f>'Builder Tool'!C7</f>
        <v>ref</v>
      </c>
      <c r="C8" s="142" t="s">
        <v>123</v>
      </c>
      <c r="D8" s="152" t="s">
        <v>120</v>
      </c>
      <c r="E8" s="150" t="s">
        <v>14</v>
      </c>
      <c r="F8" s="148" t="s">
        <v>124</v>
      </c>
    </row>
    <row r="9" spans="1:6" ht="28.25" customHeight="1" thickBot="1">
      <c r="A9" s="180"/>
      <c r="B9" s="136" t="str">
        <f>'Builder Tool'!C8</f>
        <v>cm</v>
      </c>
      <c r="C9" s="142" t="s">
        <v>73</v>
      </c>
      <c r="D9" s="170"/>
      <c r="E9" s="171"/>
      <c r="F9" s="172"/>
    </row>
    <row r="10" spans="1:6" ht="28.25" customHeight="1">
      <c r="A10" s="181" t="str">
        <f>'Builder Tool'!B9</f>
        <v>JAV Article Version</v>
      </c>
      <c r="B10" s="137" t="str">
        <f>'Builder Tool'!C9</f>
        <v>vor</v>
      </c>
      <c r="C10" s="143" t="s">
        <v>68</v>
      </c>
      <c r="D10" s="227"/>
      <c r="E10" s="228"/>
      <c r="F10" s="229"/>
    </row>
    <row r="11" spans="1:6" ht="28.25" customHeight="1">
      <c r="A11" s="182"/>
      <c r="B11" s="137" t="str">
        <f>'Builder Tool'!C10</f>
        <v>am</v>
      </c>
      <c r="C11" s="143" t="s">
        <v>66</v>
      </c>
      <c r="D11" s="230"/>
      <c r="E11" s="231"/>
      <c r="F11" s="232"/>
    </row>
    <row r="12" spans="1:6" ht="28.25" customHeight="1">
      <c r="A12" s="183"/>
      <c r="B12" s="137" t="str">
        <f>'Builder Tool'!C11</f>
        <v>ao</v>
      </c>
      <c r="C12" s="143" t="s">
        <v>92</v>
      </c>
      <c r="D12" s="233"/>
      <c r="E12" s="234"/>
      <c r="F12" s="235"/>
    </row>
    <row r="13" spans="1:6" ht="28.25" customHeight="1">
      <c r="A13" s="184" t="str">
        <f>'Builder Tool'!B12</f>
        <v>Audience Scope</v>
      </c>
      <c r="B13" s="138" t="str">
        <f>'Builder Tool'!C12</f>
        <v>ga</v>
      </c>
      <c r="C13" s="144" t="s">
        <v>60</v>
      </c>
      <c r="D13" s="153" t="s">
        <v>120</v>
      </c>
      <c r="E13" s="151" t="s">
        <v>9</v>
      </c>
      <c r="F13" s="154" t="s">
        <v>94</v>
      </c>
    </row>
    <row r="14" spans="1:6" ht="28.25" customHeight="1" thickBot="1">
      <c r="A14" s="185"/>
      <c r="B14" s="139" t="str">
        <f>'Builder Tool'!C13</f>
        <v>rcg</v>
      </c>
      <c r="C14" s="145" t="s">
        <v>94</v>
      </c>
      <c r="D14" s="173"/>
      <c r="E14" s="174"/>
      <c r="F14" s="175"/>
    </row>
  </sheetData>
  <mergeCells count="10">
    <mergeCell ref="B3:C3"/>
    <mergeCell ref="A4:A5"/>
    <mergeCell ref="A6:A9"/>
    <mergeCell ref="A10:A12"/>
    <mergeCell ref="A13:A14"/>
    <mergeCell ref="D5:F5"/>
    <mergeCell ref="D3:F3"/>
    <mergeCell ref="D9:F9"/>
    <mergeCell ref="D14:F14"/>
    <mergeCell ref="D10:F1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L14"/>
  <sheetViews>
    <sheetView workbookViewId="0" topLeftCell="A1">
      <pane xSplit="3" ySplit="3" topLeftCell="D4" activePane="bottomRight" state="frozen"/>
      <selection pane="topRight" activeCell="D1" sqref="D1"/>
      <selection pane="bottomLeft" activeCell="A4" sqref="A4"/>
      <selection pane="bottomRight" activeCell="B4" sqref="B4:B5"/>
    </sheetView>
  </sheetViews>
  <sheetFormatPr defaultColWidth="9.140625" defaultRowHeight="15"/>
  <cols>
    <col min="1" max="1" width="2.8515625" style="94" customWidth="1"/>
    <col min="2" max="2" width="19.8515625" style="94" customWidth="1"/>
    <col min="3" max="3" width="9.00390625" style="94" customWidth="1"/>
    <col min="4" max="4" width="25.421875" style="97" customWidth="1"/>
    <col min="5" max="5" width="84.00390625" style="97" customWidth="1"/>
    <col min="6" max="6" width="23.421875" style="98" customWidth="1"/>
    <col min="7" max="7" width="2.28125" style="94" customWidth="1"/>
    <col min="8" max="8" width="10.7109375" style="42" customWidth="1"/>
    <col min="9" max="9" width="62.421875" style="42" customWidth="1"/>
    <col min="10" max="10" width="22.140625" style="42" customWidth="1"/>
    <col min="11" max="11" width="29.00390625" style="94" customWidth="1"/>
    <col min="12" max="12" width="11.8515625" style="94" customWidth="1"/>
    <col min="13" max="16384" width="9.00390625" style="94" customWidth="1"/>
  </cols>
  <sheetData>
    <row r="1" ht="14.65" thickBot="1"/>
    <row r="2" spans="4:6" ht="14.65" thickBot="1">
      <c r="D2" s="70" t="s">
        <v>78</v>
      </c>
      <c r="E2" s="70" t="s">
        <v>79</v>
      </c>
      <c r="F2" s="70" t="s">
        <v>80</v>
      </c>
    </row>
    <row r="3" spans="2:6" ht="15" thickBot="1">
      <c r="B3" s="43" t="s">
        <v>35</v>
      </c>
      <c r="C3" s="44" t="s">
        <v>16</v>
      </c>
      <c r="D3" s="100"/>
      <c r="E3" s="100"/>
      <c r="F3" s="99"/>
    </row>
    <row r="4" spans="2:6" ht="57">
      <c r="B4" s="186" t="s">
        <v>0</v>
      </c>
      <c r="C4" s="53" t="s">
        <v>1</v>
      </c>
      <c r="D4" s="101" t="s">
        <v>55</v>
      </c>
      <c r="E4" s="101" t="s">
        <v>81</v>
      </c>
      <c r="F4" s="101" t="s">
        <v>56</v>
      </c>
    </row>
    <row r="5" spans="2:6" ht="71.65" thickBot="1">
      <c r="B5" s="187"/>
      <c r="C5" s="71" t="s">
        <v>2</v>
      </c>
      <c r="D5" s="102" t="s">
        <v>53</v>
      </c>
      <c r="E5" s="102" t="s">
        <v>82</v>
      </c>
      <c r="F5" s="102" t="s">
        <v>54</v>
      </c>
    </row>
    <row r="6" spans="2:6" ht="128.25">
      <c r="B6" s="188" t="s">
        <v>10</v>
      </c>
      <c r="C6" s="72" t="s">
        <v>11</v>
      </c>
      <c r="D6" s="103" t="s">
        <v>71</v>
      </c>
      <c r="E6" s="103" t="s">
        <v>72</v>
      </c>
      <c r="F6" s="103"/>
    </row>
    <row r="7" spans="2:6" ht="28.5">
      <c r="B7" s="189"/>
      <c r="C7" s="41" t="s">
        <v>12</v>
      </c>
      <c r="D7" s="104" t="s">
        <v>70</v>
      </c>
      <c r="E7" s="104" t="s">
        <v>83</v>
      </c>
      <c r="F7" s="104"/>
    </row>
    <row r="8" spans="2:6" ht="42.75">
      <c r="B8" s="189"/>
      <c r="C8" s="41" t="s">
        <v>13</v>
      </c>
      <c r="D8" s="104" t="s">
        <v>75</v>
      </c>
      <c r="E8" s="104" t="s">
        <v>76</v>
      </c>
      <c r="F8" s="104"/>
    </row>
    <row r="9" spans="2:6" ht="57.4" thickBot="1">
      <c r="B9" s="190"/>
      <c r="C9" s="39" t="s">
        <v>14</v>
      </c>
      <c r="D9" s="105" t="s">
        <v>73</v>
      </c>
      <c r="E9" s="105" t="s">
        <v>74</v>
      </c>
      <c r="F9" s="105"/>
    </row>
    <row r="10" spans="2:6" ht="128.25">
      <c r="B10" s="191" t="s">
        <v>3</v>
      </c>
      <c r="C10" s="74" t="s">
        <v>4</v>
      </c>
      <c r="D10" s="106" t="s">
        <v>68</v>
      </c>
      <c r="E10" s="106" t="s">
        <v>69</v>
      </c>
      <c r="F10" s="106" t="s">
        <v>65</v>
      </c>
    </row>
    <row r="11" spans="2:12" ht="71.25">
      <c r="B11" s="192"/>
      <c r="C11" s="40" t="s">
        <v>5</v>
      </c>
      <c r="D11" s="107" t="s">
        <v>66</v>
      </c>
      <c r="E11" s="107" t="s">
        <v>67</v>
      </c>
      <c r="F11" s="107" t="s">
        <v>65</v>
      </c>
      <c r="L11" s="95"/>
    </row>
    <row r="12" spans="2:12" ht="71.65" thickBot="1">
      <c r="B12" s="193"/>
      <c r="C12" s="75" t="s">
        <v>6</v>
      </c>
      <c r="D12" s="108" t="s">
        <v>63</v>
      </c>
      <c r="E12" s="108" t="s">
        <v>64</v>
      </c>
      <c r="F12" s="108" t="s">
        <v>65</v>
      </c>
      <c r="L12" s="95"/>
    </row>
    <row r="13" spans="2:12" ht="85.5">
      <c r="B13" s="194" t="s">
        <v>7</v>
      </c>
      <c r="C13" s="73" t="s">
        <v>8</v>
      </c>
      <c r="D13" s="109" t="s">
        <v>60</v>
      </c>
      <c r="E13" s="109" t="s">
        <v>61</v>
      </c>
      <c r="F13" s="109" t="s">
        <v>62</v>
      </c>
      <c r="L13" s="96"/>
    </row>
    <row r="14" spans="2:12" ht="71.65" thickBot="1">
      <c r="B14" s="195"/>
      <c r="C14" s="58" t="s">
        <v>9</v>
      </c>
      <c r="D14" s="110" t="s">
        <v>57</v>
      </c>
      <c r="E14" s="110" t="s">
        <v>58</v>
      </c>
      <c r="F14" s="110" t="s">
        <v>59</v>
      </c>
      <c r="L14" s="95"/>
    </row>
  </sheetData>
  <mergeCells count="4">
    <mergeCell ref="B4:B5"/>
    <mergeCell ref="B6:B9"/>
    <mergeCell ref="B10:B12"/>
    <mergeCell ref="B13:B1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D52"/>
  <sheetViews>
    <sheetView workbookViewId="0" topLeftCell="A4">
      <selection activeCell="D6" sqref="D6"/>
    </sheetView>
  </sheetViews>
  <sheetFormatPr defaultColWidth="9.140625" defaultRowHeight="15"/>
  <cols>
    <col min="1" max="1" width="4.140625" style="0" customWidth="1"/>
    <col min="2" max="2" width="10.57421875" style="0" bestFit="1" customWidth="1"/>
    <col min="3" max="3" width="2.00390625" style="0" customWidth="1"/>
    <col min="4" max="4" width="126.28125" style="42" customWidth="1"/>
  </cols>
  <sheetData>
    <row r="2" spans="1:4" ht="15">
      <c r="A2" s="13" t="s">
        <v>17</v>
      </c>
      <c r="B2" s="46" t="s">
        <v>47</v>
      </c>
      <c r="D2" s="46" t="s">
        <v>36</v>
      </c>
    </row>
    <row r="5" spans="1:4" ht="28.5">
      <c r="A5" s="14">
        <f>'ASF Permutations'!B5</f>
        <v>1</v>
      </c>
      <c r="B5" s="45" t="str">
        <f>'ASF Permutations'!Q5</f>
        <v>pns vor ga ft</v>
      </c>
      <c r="D5" s="42" t="str">
        <f>'ASF Permutations'!W5</f>
        <v>Any platform, regardless of whether it has signed and complies with the STM Voluntary Principles for Article Sharing, can: allow the sharing of the Full-Text Version of Record, including Abstract, References, and Citation Metadata for General Access, including any Research Collaboration Groups.</v>
      </c>
    </row>
    <row r="6" spans="1:4" ht="28.5">
      <c r="A6" s="14">
        <f>'ASF Permutations'!B6</f>
        <v>2</v>
      </c>
      <c r="B6" s="45" t="str">
        <f>'ASF Permutations'!Q6</f>
        <v>pns vor ga ab</v>
      </c>
      <c r="D6" s="42" t="str">
        <f>'ASF Permutations'!W6</f>
        <v>Any platform, regardless of whether it has signed and complies with the STM Voluntary Principles for Article Sharing, can: allow the sharing of the Abstract and Citation Metadata of the Version of Record for General Access, including any Research Collaboration Groups.</v>
      </c>
    </row>
    <row r="7" spans="1:4" ht="28.5">
      <c r="A7" s="14">
        <f>'ASF Permutations'!B7</f>
        <v>3</v>
      </c>
      <c r="B7" s="45" t="str">
        <f>'ASF Permutations'!Q7</f>
        <v>pns vor ga ref</v>
      </c>
      <c r="D7" s="42" t="str">
        <f>'ASF Permutations'!W7</f>
        <v>Any platform, regardless of whether it has signed and complies with the STM Voluntary Principles for Article Sharing, can: allow the sharing of the References and Citation Metadata of the Version of Record for General Access, including any Research Collaboration Groups.</v>
      </c>
    </row>
    <row r="8" spans="1:4" ht="28.5">
      <c r="A8" s="14">
        <f>'ASF Permutations'!B8</f>
        <v>4</v>
      </c>
      <c r="B8" s="45" t="str">
        <f>'ASF Permutations'!Q8</f>
        <v>pns vor ga cm</v>
      </c>
      <c r="D8" s="42" t="str">
        <f>'ASF Permutations'!W8</f>
        <v>Any platform, regardless of whether it has signed and complies with the STM Voluntary Principles for Article Sharing, can: allow only the sharing of the Citation Metadata of the Version of Record for General Access, including any Research Collaboration Groups.</v>
      </c>
    </row>
    <row r="9" spans="1:4" ht="28.5">
      <c r="A9" s="14">
        <f>'ASF Permutations'!B9</f>
        <v>5</v>
      </c>
      <c r="B9" s="45" t="str">
        <f>'ASF Permutations'!Q9</f>
        <v>pns vor rcg ft</v>
      </c>
      <c r="D9" s="42" t="str">
        <f>'ASF Permutations'!W9</f>
        <v>Any platform, regardless of whether it has signed and complies with the STM Voluntary Principles for Article Sharing, can: allow the sharing of the Full-Text Version of Record, including Abstract, References, and Citation Metadata in Research Collaboration Groups.</v>
      </c>
    </row>
    <row r="10" spans="1:4" ht="28.5">
      <c r="A10" s="14">
        <f>'ASF Permutations'!B10</f>
        <v>6</v>
      </c>
      <c r="B10" s="45" t="str">
        <f>'ASF Permutations'!Q10</f>
        <v>pns vor rcg ab</v>
      </c>
      <c r="D10" s="42" t="str">
        <f>'ASF Permutations'!W10</f>
        <v>Any platform, regardless of whether it has signed and complies with the STM Voluntary Principles for Article Sharing, can: allow the sharing of the Abstract and Citation Metadata of the Version of Record in Research Collaboration Groups.</v>
      </c>
    </row>
    <row r="11" spans="1:4" ht="28.5">
      <c r="A11" s="14">
        <f>'ASF Permutations'!B11</f>
        <v>7</v>
      </c>
      <c r="B11" s="45" t="str">
        <f>'ASF Permutations'!Q11</f>
        <v>pns vor rcg ref</v>
      </c>
      <c r="D11" s="42" t="str">
        <f>'ASF Permutations'!W11</f>
        <v>Any platform, regardless of whether it has signed and complies with the STM Voluntary Principles for Article Sharing, can: allow the sharing of the References and Citation Metadata of the Version of Record in Research Collaboration Groups.</v>
      </c>
    </row>
    <row r="12" spans="1:4" ht="28.5">
      <c r="A12" s="14">
        <f>'ASF Permutations'!B12</f>
        <v>8</v>
      </c>
      <c r="B12" s="45" t="str">
        <f>'ASF Permutations'!Q12</f>
        <v>pns vor rcg cm</v>
      </c>
      <c r="D12" s="42" t="str">
        <f>'ASF Permutations'!W12</f>
        <v>Any platform, regardless of whether it has signed and complies with the STM Voluntary Principles for Article Sharing, can: allow only the sharing of the Citation Metadata of the Version of Record in Research Collaboration Groups.</v>
      </c>
    </row>
    <row r="13" spans="1:4" ht="28.5">
      <c r="A13" s="14">
        <f>'ASF Permutations'!B13</f>
        <v>9</v>
      </c>
      <c r="B13" s="45" t="str">
        <f>'ASF Permutations'!Q13</f>
        <v>pns am ga ft</v>
      </c>
      <c r="D13" s="42" t="str">
        <f>'ASF Permutations'!W13</f>
        <v>Any platform, regardless of whether it has signed and complies with the STM Voluntary Principles for Article Sharing, can: allow the sharing of the Full-Text Accepted Manuscript, including Abstract, References, and Citation Metadata for General Access, including any Research Collaboration Groups.</v>
      </c>
    </row>
    <row r="14" spans="1:4" ht="28.5">
      <c r="A14" s="14">
        <f>'ASF Permutations'!B14</f>
        <v>10</v>
      </c>
      <c r="B14" s="45" t="str">
        <f>'ASF Permutations'!Q14</f>
        <v>pns am ga ab</v>
      </c>
      <c r="D14" s="42" t="str">
        <f>'ASF Permutations'!W14</f>
        <v>Any platform, regardless of whether it has signed and complies with the STM Voluntary Principles for Article Sharing, can: allow the sharing of the Abstract and Citation Metadata of the Accepted Manuscript for General Access, including any Research Collaboration Groups.</v>
      </c>
    </row>
    <row r="15" spans="1:4" ht="28.5">
      <c r="A15" s="14">
        <f>'ASF Permutations'!B15</f>
        <v>11</v>
      </c>
      <c r="B15" s="45" t="str">
        <f>'ASF Permutations'!Q15</f>
        <v>pns am ga ref</v>
      </c>
      <c r="D15" s="42" t="str">
        <f>'ASF Permutations'!W15</f>
        <v>Any platform, regardless of whether it has signed and complies with the STM Voluntary Principles for Article Sharing, can: allow the sharing of the References and Citation Metadata of the Accepted Manuscript for General Access, including any Research Collaboration Groups.</v>
      </c>
    </row>
    <row r="16" spans="1:4" ht="28.5">
      <c r="A16" s="14">
        <f>'ASF Permutations'!B16</f>
        <v>12</v>
      </c>
      <c r="B16" s="45" t="str">
        <f>'ASF Permutations'!Q16</f>
        <v>pns am ga cm</v>
      </c>
      <c r="D16" s="42" t="str">
        <f>'ASF Permutations'!W16</f>
        <v>Any platform, regardless of whether it has signed and complies with the STM Voluntary Principles for Article Sharing, can: allow only the sharing of the Citation Metadata of the Accepted Manuscript for General Access, including any Research Collaboration Groups.</v>
      </c>
    </row>
    <row r="17" spans="1:4" ht="28.5">
      <c r="A17" s="14">
        <f>'ASF Permutations'!B17</f>
        <v>13</v>
      </c>
      <c r="B17" s="45" t="str">
        <f>'ASF Permutations'!Q17</f>
        <v>pns am rcg ft</v>
      </c>
      <c r="D17" s="42" t="str">
        <f>'ASF Permutations'!W17</f>
        <v>Any platform, regardless of whether it has signed and complies with the STM Voluntary Principles for Article Sharing, can: allow the sharing of the Full-Text Accepted Manuscript, including Abstract, References, and Citation Metadata in Research Collaboration Groups.</v>
      </c>
    </row>
    <row r="18" spans="1:4" ht="28.5">
      <c r="A18" s="14">
        <f>'ASF Permutations'!B18</f>
        <v>14</v>
      </c>
      <c r="B18" s="45" t="str">
        <f>'ASF Permutations'!Q18</f>
        <v>pns am rcg ab</v>
      </c>
      <c r="D18" s="42" t="str">
        <f>'ASF Permutations'!W18</f>
        <v>Any platform, regardless of whether it has signed and complies with the STM Voluntary Principles for Article Sharing, can: allow the sharing of the Abstract and Citation Metadata of the Accepted Manuscript in Research Collaboration Groups.</v>
      </c>
    </row>
    <row r="19" spans="1:4" ht="28.5">
      <c r="A19" s="14">
        <f>'ASF Permutations'!B19</f>
        <v>15</v>
      </c>
      <c r="B19" s="45" t="str">
        <f>'ASF Permutations'!Q19</f>
        <v>pns am rcg ref</v>
      </c>
      <c r="D19" s="42" t="str">
        <f>'ASF Permutations'!W19</f>
        <v>Any platform, regardless of whether it has signed and complies with the STM Voluntary Principles for Article Sharing, can: allow the sharing of the References and Citation Metadata of the Accepted Manuscript in Research Collaboration Groups.</v>
      </c>
    </row>
    <row r="20" spans="1:4" ht="28.5">
      <c r="A20" s="14">
        <f>'ASF Permutations'!B20</f>
        <v>16</v>
      </c>
      <c r="B20" s="45" t="str">
        <f>'ASF Permutations'!Q20</f>
        <v>pns am rcg cm</v>
      </c>
      <c r="D20" s="42" t="str">
        <f>'ASF Permutations'!W20</f>
        <v>Any platform, regardless of whether it has signed and complies with the STM Voluntary Principles for Article Sharing, can: allow only the sharing of the Citation Metadata of the Accepted Manuscript in Research Collaboration Groups.</v>
      </c>
    </row>
    <row r="21" spans="1:4" ht="28.5">
      <c r="A21" s="14">
        <f>'ASF Permutations'!B21</f>
        <v>17</v>
      </c>
      <c r="B21" s="45" t="str">
        <f>'ASF Permutations'!Q21</f>
        <v>pns ao ga ft</v>
      </c>
      <c r="D21" s="42" t="str">
        <f>'ASF Permutations'!W21</f>
        <v>Any platform, regardless of whether it has signed and complies with the STM Voluntary Principles for Article Sharing, can: allow the sharing of the Full-Text Author Original, including Abstract, References, and Citation Metadata for General Access, including any Research Collaboration Groups.</v>
      </c>
    </row>
    <row r="22" spans="1:4" ht="28.5">
      <c r="A22" s="14">
        <f>'ASF Permutations'!B22</f>
        <v>18</v>
      </c>
      <c r="B22" s="45" t="str">
        <f>'ASF Permutations'!Q22</f>
        <v>pns ao ga ab</v>
      </c>
      <c r="D22" s="42" t="str">
        <f>'ASF Permutations'!W22</f>
        <v>Any platform, regardless of whether it has signed and complies with the STM Voluntary Principles for Article Sharing, can: allow the sharing of the Abstract and Citation Metadata of the Author Original for General Access, including any Research Collaboration Groups.</v>
      </c>
    </row>
    <row r="23" spans="1:4" ht="28.5">
      <c r="A23" s="14">
        <f>'ASF Permutations'!B23</f>
        <v>19</v>
      </c>
      <c r="B23" s="45" t="str">
        <f>'ASF Permutations'!Q23</f>
        <v>pns ao ga ref</v>
      </c>
      <c r="D23" s="42" t="str">
        <f>'ASF Permutations'!W23</f>
        <v>Any platform, regardless of whether it has signed and complies with the STM Voluntary Principles for Article Sharing, can: allow the sharing of the References and Citation Metadata of the Author Original for General Access, including any Research Collaboration Groups.</v>
      </c>
    </row>
    <row r="24" spans="1:4" ht="28.5">
      <c r="A24" s="14">
        <f>'ASF Permutations'!B24</f>
        <v>20</v>
      </c>
      <c r="B24" s="45" t="str">
        <f>'ASF Permutations'!Q24</f>
        <v>pns ao ga cm</v>
      </c>
      <c r="D24" s="42" t="str">
        <f>'ASF Permutations'!W24</f>
        <v>Any platform, regardless of whether it has signed and complies with the STM Voluntary Principles for Article Sharing, can: allow only the sharing of the Citation Metadata of the Author Original for General Access, including any Research Collaboration Groups.</v>
      </c>
    </row>
    <row r="25" spans="1:4" ht="28.5">
      <c r="A25" s="14">
        <f>'ASF Permutations'!B25</f>
        <v>21</v>
      </c>
      <c r="B25" s="45" t="str">
        <f>'ASF Permutations'!Q25</f>
        <v>pns ao rcg ft</v>
      </c>
      <c r="D25" s="42" t="str">
        <f>'ASF Permutations'!W25</f>
        <v>Any platform, regardless of whether it has signed and complies with the STM Voluntary Principles for Article Sharing, can: allow the sharing of the Full-Text Author Original, including Abstract, References, and Citation Metadata in Research Collaboration Groups.</v>
      </c>
    </row>
    <row r="26" spans="1:4" ht="28.5">
      <c r="A26" s="14">
        <f>'ASF Permutations'!B26</f>
        <v>22</v>
      </c>
      <c r="B26" s="45" t="str">
        <f>'ASF Permutations'!Q26</f>
        <v>pns ao rcg ab</v>
      </c>
      <c r="D26" s="42" t="str">
        <f>'ASF Permutations'!W26</f>
        <v>Any platform, regardless of whether it has signed and complies with the STM Voluntary Principles for Article Sharing, can: allow the sharing of the Abstract and Citation Metadata of the Author Original in Research Collaboration Groups.</v>
      </c>
    </row>
    <row r="27" spans="1:4" ht="28.5">
      <c r="A27" s="14">
        <f>'ASF Permutations'!B27</f>
        <v>23</v>
      </c>
      <c r="B27" s="45" t="str">
        <f>'ASF Permutations'!Q27</f>
        <v>pns ao rcg ref</v>
      </c>
      <c r="D27" s="42" t="str">
        <f>'ASF Permutations'!W27</f>
        <v>Any platform, regardless of whether it has signed and complies with the STM Voluntary Principles for Article Sharing, can: allow the sharing of the References and Citation Metadata of the Author Original in Research Collaboration Groups.</v>
      </c>
    </row>
    <row r="28" spans="1:4" ht="28.5">
      <c r="A28" s="14">
        <f>'ASF Permutations'!B28</f>
        <v>24</v>
      </c>
      <c r="B28" s="45" t="str">
        <f>'ASF Permutations'!Q28</f>
        <v>pns ao rcg cm</v>
      </c>
      <c r="D28" s="42" t="str">
        <f>'ASF Permutations'!W28</f>
        <v>Any platform, regardless of whether it has signed and complies with the STM Voluntary Principles for Article Sharing, can: allow only the sharing of the Citation Metadata of the Author Original in Research Collaboration Groups.</v>
      </c>
    </row>
    <row r="29" spans="1:4" ht="28.5">
      <c r="A29" s="14">
        <f>'ASF Permutations'!B29</f>
        <v>25</v>
      </c>
      <c r="B29" s="45" t="str">
        <f>'ASF Permutations'!Q29</f>
        <v>ps vor ga ft</v>
      </c>
      <c r="D29" s="42" t="str">
        <f>'ASF Permutations'!W29</f>
        <v>A platform that has signed and is compliant with the STM Voluntary Principles for Article Sharing can: allow the sharing of the Full-Text Version of Record, including Abstract, References, and Citation Metadata for General Access, including any Research Collaboration Groups.</v>
      </c>
    </row>
    <row r="30" spans="1:4" ht="28.5">
      <c r="A30" s="14">
        <f>'ASF Permutations'!B30</f>
        <v>26</v>
      </c>
      <c r="B30" s="45" t="str">
        <f>'ASF Permutations'!Q30</f>
        <v>ps vor ga ab</v>
      </c>
      <c r="D30" s="42" t="str">
        <f>'ASF Permutations'!W30</f>
        <v>A platform that has signed and is compliant with the STM Voluntary Principles for Article Sharing can: allow the sharing of the Abstract and Citation Metadata of the Version of Record for General Access, including any Research Collaboration Groups.</v>
      </c>
    </row>
    <row r="31" spans="1:4" ht="28.5">
      <c r="A31" s="14">
        <f>'ASF Permutations'!B31</f>
        <v>27</v>
      </c>
      <c r="B31" s="45" t="str">
        <f>'ASF Permutations'!Q31</f>
        <v>ps vor ga ref</v>
      </c>
      <c r="D31" s="42" t="str">
        <f>'ASF Permutations'!W31</f>
        <v>A platform that has signed and is compliant with the STM Voluntary Principles for Article Sharing can: allow the sharing of the References and Citation Metadata of the Version of Record for General Access, including any Research Collaboration Groups.</v>
      </c>
    </row>
    <row r="32" spans="1:4" ht="28.5">
      <c r="A32" s="14">
        <f>'ASF Permutations'!B32</f>
        <v>28</v>
      </c>
      <c r="B32" s="45" t="str">
        <f>'ASF Permutations'!Q32</f>
        <v>ps vor ga cm</v>
      </c>
      <c r="D32" s="42" t="str">
        <f>'ASF Permutations'!W32</f>
        <v>A platform that has signed and is compliant with the STM Voluntary Principles for Article Sharing can: allow only the sharing of the Citation Metadata of the Version of Record for General Access, including any Research Collaboration Groups.</v>
      </c>
    </row>
    <row r="33" spans="1:4" ht="28.5">
      <c r="A33" s="14">
        <f>'ASF Permutations'!B33</f>
        <v>29</v>
      </c>
      <c r="B33" s="45" t="str">
        <f>'ASF Permutations'!Q33</f>
        <v>ps vor rcg ft</v>
      </c>
      <c r="D33" s="42" t="str">
        <f>'ASF Permutations'!W33</f>
        <v>A platform that has signed and is compliant with the STM Voluntary Principles for Article Sharing can: allow the sharing of the Full-Text Version of Record, including Abstract, References, and Citation Metadata in Research Collaboration Groups.</v>
      </c>
    </row>
    <row r="34" spans="1:4" ht="28.5">
      <c r="A34" s="14">
        <f>'ASF Permutations'!B34</f>
        <v>30</v>
      </c>
      <c r="B34" s="45" t="str">
        <f>'ASF Permutations'!Q34</f>
        <v>ps vor rcg ab</v>
      </c>
      <c r="D34" s="42" t="str">
        <f>'ASF Permutations'!W34</f>
        <v>A platform that has signed and is compliant with the STM Voluntary Principles for Article Sharing can: allow the sharing of the Abstract and Citation Metadata of the Version of Record in Research Collaboration Groups.</v>
      </c>
    </row>
    <row r="35" spans="1:4" ht="28.5">
      <c r="A35" s="14">
        <f>'ASF Permutations'!B35</f>
        <v>31</v>
      </c>
      <c r="B35" s="45" t="str">
        <f>'ASF Permutations'!Q35</f>
        <v>ps vor rcg ref</v>
      </c>
      <c r="D35" s="42" t="str">
        <f>'ASF Permutations'!W35</f>
        <v>A platform that has signed and is compliant with the STM Voluntary Principles for Article Sharing can: allow the sharing of the References and Citation Metadata of the Version of Record in Research Collaboration Groups.</v>
      </c>
    </row>
    <row r="36" spans="1:4" ht="28.5">
      <c r="A36" s="14">
        <f>'ASF Permutations'!B36</f>
        <v>32</v>
      </c>
      <c r="B36" s="45" t="str">
        <f>'ASF Permutations'!Q36</f>
        <v>ps vor rcg cm</v>
      </c>
      <c r="D36" s="42" t="str">
        <f>'ASF Permutations'!W36</f>
        <v>A platform that has signed and is compliant with the STM Voluntary Principles for Article Sharing can: allow only the sharing of the Citation Metadata of the Version of Record in Research Collaboration Groups.</v>
      </c>
    </row>
    <row r="37" spans="1:4" ht="28.5">
      <c r="A37" s="14">
        <f>'ASF Permutations'!B37</f>
        <v>33</v>
      </c>
      <c r="B37" s="45" t="str">
        <f>'ASF Permutations'!Q37</f>
        <v>ps am ga ft</v>
      </c>
      <c r="D37" s="42" t="str">
        <f>'ASF Permutations'!W37</f>
        <v>A platform that has signed and is compliant with the STM Voluntary Principles for Article Sharing can: allow the sharing of the Full-Text Accepted Manuscript, including Abstract, References, and Citation Metadata for General Access, including any Research Collaboration Groups.</v>
      </c>
    </row>
    <row r="38" spans="1:4" ht="28.5">
      <c r="A38" s="14">
        <f>'ASF Permutations'!B38</f>
        <v>34</v>
      </c>
      <c r="B38" s="45" t="str">
        <f>'ASF Permutations'!Q38</f>
        <v>ps am ga ab</v>
      </c>
      <c r="D38" s="42" t="str">
        <f>'ASF Permutations'!W38</f>
        <v>A platform that has signed and is compliant with the STM Voluntary Principles for Article Sharing can: allow the sharing of the Abstract and Citation Metadata of the Accepted Manuscript for General Access, including any Research Collaboration Groups.</v>
      </c>
    </row>
    <row r="39" spans="1:4" ht="28.5">
      <c r="A39" s="14">
        <f>'ASF Permutations'!B39</f>
        <v>35</v>
      </c>
      <c r="B39" s="45" t="str">
        <f>'ASF Permutations'!Q39</f>
        <v>ps am ga ref</v>
      </c>
      <c r="D39" s="42" t="str">
        <f>'ASF Permutations'!W39</f>
        <v>A platform that has signed and is compliant with the STM Voluntary Principles for Article Sharing can: allow the sharing of the References and Citation Metadata of the Accepted Manuscript for General Access, including any Research Collaboration Groups.</v>
      </c>
    </row>
    <row r="40" spans="1:4" ht="28.5">
      <c r="A40" s="14">
        <f>'ASF Permutations'!B40</f>
        <v>36</v>
      </c>
      <c r="B40" s="45" t="str">
        <f>'ASF Permutations'!Q40</f>
        <v>ps am ga cm</v>
      </c>
      <c r="D40" s="42" t="str">
        <f>'ASF Permutations'!W40</f>
        <v>A platform that has signed and is compliant with the STM Voluntary Principles for Article Sharing can: allow only the sharing of the Citation Metadata of the Accepted Manuscript for General Access, including any Research Collaboration Groups.</v>
      </c>
    </row>
    <row r="41" spans="1:4" ht="28.5">
      <c r="A41" s="14">
        <f>'ASF Permutations'!B41</f>
        <v>37</v>
      </c>
      <c r="B41" s="45" t="str">
        <f>'ASF Permutations'!Q41</f>
        <v>ps am rcg ft</v>
      </c>
      <c r="D41" s="42" t="str">
        <f>'ASF Permutations'!W41</f>
        <v>A platform that has signed and is compliant with the STM Voluntary Principles for Article Sharing can: allow the sharing of the Full-Text Accepted Manuscript, including Abstract, References, and Citation Metadata in Research Collaboration Groups.</v>
      </c>
    </row>
    <row r="42" spans="1:4" ht="28.5">
      <c r="A42" s="14">
        <f>'ASF Permutations'!B42</f>
        <v>38</v>
      </c>
      <c r="B42" s="45" t="str">
        <f>'ASF Permutations'!Q42</f>
        <v>ps am rcg ab</v>
      </c>
      <c r="D42" s="42" t="str">
        <f>'ASF Permutations'!W42</f>
        <v>A platform that has signed and is compliant with the STM Voluntary Principles for Article Sharing can: allow the sharing of the Abstract and Citation Metadata of the Accepted Manuscript in Research Collaboration Groups.</v>
      </c>
    </row>
    <row r="43" spans="1:4" ht="28.5">
      <c r="A43" s="14">
        <f>'ASF Permutations'!B43</f>
        <v>39</v>
      </c>
      <c r="B43" s="45" t="str">
        <f>'ASF Permutations'!Q43</f>
        <v>ps am rcg ref</v>
      </c>
      <c r="D43" s="42" t="str">
        <f>'ASF Permutations'!W43</f>
        <v>A platform that has signed and is compliant with the STM Voluntary Principles for Article Sharing can: allow the sharing of the References and Citation Metadata of the Accepted Manuscript in Research Collaboration Groups.</v>
      </c>
    </row>
    <row r="44" spans="1:4" ht="28.5">
      <c r="A44" s="14">
        <f>'ASF Permutations'!B44</f>
        <v>40</v>
      </c>
      <c r="B44" s="45" t="str">
        <f>'ASF Permutations'!Q44</f>
        <v>ps am rcg cm</v>
      </c>
      <c r="D44" s="42" t="str">
        <f>'ASF Permutations'!W44</f>
        <v>A platform that has signed and is compliant with the STM Voluntary Principles for Article Sharing can: allow only the sharing of the Citation Metadata of the Accepted Manuscript in Research Collaboration Groups.</v>
      </c>
    </row>
    <row r="45" spans="1:4" ht="28.5">
      <c r="A45" s="14">
        <f>'ASF Permutations'!B45</f>
        <v>41</v>
      </c>
      <c r="B45" s="45" t="str">
        <f>'ASF Permutations'!Q45</f>
        <v>ps ao ga ft</v>
      </c>
      <c r="D45" s="42" t="str">
        <f>'ASF Permutations'!W45</f>
        <v>A platform that has signed and is compliant with the STM Voluntary Principles for Article Sharing can: allow the sharing of the Full-Text Author Original, including Abstract, References, and Citation Metadata for General Access, including any Research Collaboration Groups.</v>
      </c>
    </row>
    <row r="46" spans="1:4" ht="28.5">
      <c r="A46" s="14">
        <f>'ASF Permutations'!B46</f>
        <v>42</v>
      </c>
      <c r="B46" s="45" t="str">
        <f>'ASF Permutations'!Q46</f>
        <v>ps ao ga ab</v>
      </c>
      <c r="D46" s="42" t="str">
        <f>'ASF Permutations'!W46</f>
        <v>A platform that has signed and is compliant with the STM Voluntary Principles for Article Sharing can: allow the sharing of the Abstract and Citation Metadata of the Author Original for General Access, including any Research Collaboration Groups.</v>
      </c>
    </row>
    <row r="47" spans="1:4" ht="28.5">
      <c r="A47" s="14">
        <f>'ASF Permutations'!B47</f>
        <v>43</v>
      </c>
      <c r="B47" s="45" t="str">
        <f>'ASF Permutations'!Q47</f>
        <v>ps ao ga ref</v>
      </c>
      <c r="D47" s="42" t="str">
        <f>'ASF Permutations'!W47</f>
        <v>A platform that has signed and is compliant with the STM Voluntary Principles for Article Sharing can: allow the sharing of the References and Citation Metadata of the Author Original for General Access, including any Research Collaboration Groups.</v>
      </c>
    </row>
    <row r="48" spans="1:4" ht="28.5">
      <c r="A48" s="14">
        <f>'ASF Permutations'!B48</f>
        <v>44</v>
      </c>
      <c r="B48" s="45" t="str">
        <f>'ASF Permutations'!Q48</f>
        <v>ps ao ga cm</v>
      </c>
      <c r="D48" s="42" t="str">
        <f>'ASF Permutations'!W48</f>
        <v>A platform that has signed and is compliant with the STM Voluntary Principles for Article Sharing can: allow only the sharing of the Citation Metadata of the Author Original for General Access, including any Research Collaboration Groups.</v>
      </c>
    </row>
    <row r="49" spans="1:4" ht="28.5">
      <c r="A49" s="14">
        <f>'ASF Permutations'!B49</f>
        <v>45</v>
      </c>
      <c r="B49" s="45" t="str">
        <f>'ASF Permutations'!Q49</f>
        <v>ps ao rcg ft</v>
      </c>
      <c r="D49" s="42" t="str">
        <f>'ASF Permutations'!W49</f>
        <v>A platform that has signed and is compliant with the STM Voluntary Principles for Article Sharing can: allow the sharing of the Full-Text Author Original, including Abstract, References, and Citation Metadata in Research Collaboration Groups.</v>
      </c>
    </row>
    <row r="50" spans="1:4" ht="28.5">
      <c r="A50" s="14">
        <f>'ASF Permutations'!B50</f>
        <v>46</v>
      </c>
      <c r="B50" s="45" t="str">
        <f>'ASF Permutations'!Q50</f>
        <v>ps ao rcg ab</v>
      </c>
      <c r="D50" s="42" t="str">
        <f>'ASF Permutations'!W50</f>
        <v>A platform that has signed and is compliant with the STM Voluntary Principles for Article Sharing can: allow the sharing of the Abstract and Citation Metadata of the Author Original in Research Collaboration Groups.</v>
      </c>
    </row>
    <row r="51" spans="1:4" ht="28.5">
      <c r="A51" s="14">
        <f>'ASF Permutations'!B51</f>
        <v>47</v>
      </c>
      <c r="B51" s="45" t="str">
        <f>'ASF Permutations'!Q51</f>
        <v>ps ao rcg ref</v>
      </c>
      <c r="D51" s="42" t="str">
        <f>'ASF Permutations'!W51</f>
        <v>A platform that has signed and is compliant with the STM Voluntary Principles for Article Sharing can: allow the sharing of the References and Citation Metadata of the Author Original in Research Collaboration Groups.</v>
      </c>
    </row>
    <row r="52" spans="1:4" ht="28.5">
      <c r="A52" s="14">
        <f>'ASF Permutations'!B52</f>
        <v>48</v>
      </c>
      <c r="B52" s="45" t="str">
        <f>'ASF Permutations'!Q52</f>
        <v>ps ao rcg cm</v>
      </c>
      <c r="D52" s="42" t="str">
        <f>'ASF Permutations'!W52</f>
        <v>A platform that has signed and is compliant with the STM Voluntary Principles for Article Sharing can: allow only the sharing of the Citation Metadata of the Author Original in Research Collaboration Groups.</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G19"/>
  <sheetViews>
    <sheetView zoomScale="122" zoomScaleNormal="122" workbookViewId="0" topLeftCell="B1">
      <selection activeCell="F5" sqref="F5:F8"/>
    </sheetView>
  </sheetViews>
  <sheetFormatPr defaultColWidth="9.140625" defaultRowHeight="15"/>
  <cols>
    <col min="1" max="1" width="2.57421875" style="0" customWidth="1"/>
    <col min="2" max="2" width="19.8515625" style="0" customWidth="1"/>
    <col min="3" max="3" width="8.00390625" style="0" customWidth="1"/>
    <col min="4" max="4" width="65.28125" style="42" bestFit="1" customWidth="1"/>
    <col min="5" max="5" width="1.57421875" style="0" customWidth="1"/>
    <col min="6" max="6" width="16.8515625" style="0" customWidth="1"/>
    <col min="7" max="7" width="19.8515625" style="0" customWidth="1"/>
  </cols>
  <sheetData>
    <row r="1" spans="2:4" ht="15">
      <c r="B1" s="54"/>
      <c r="C1" s="54"/>
      <c r="D1" s="55"/>
    </row>
    <row r="2" spans="2:6" ht="14.65" thickBot="1">
      <c r="B2" s="56" t="s">
        <v>101</v>
      </c>
      <c r="C2" s="56" t="s">
        <v>102</v>
      </c>
      <c r="D2" s="111" t="s">
        <v>100</v>
      </c>
      <c r="F2" s="2" t="s">
        <v>51</v>
      </c>
    </row>
    <row r="3" spans="2:6" ht="26.25">
      <c r="B3" s="222" t="str">
        <f>'Policy Text Bits'!B4</f>
        <v>Platform Type</v>
      </c>
      <c r="C3" s="61" t="str">
        <f>'Policy Text Bits'!C4</f>
        <v>pns</v>
      </c>
      <c r="D3" s="47" t="s">
        <v>95</v>
      </c>
      <c r="E3" s="57"/>
      <c r="F3" s="213" t="s">
        <v>1</v>
      </c>
    </row>
    <row r="4" spans="2:6" ht="26.25">
      <c r="B4" s="223"/>
      <c r="C4" s="62" t="str">
        <f>'Policy Text Bits'!C5</f>
        <v>ps</v>
      </c>
      <c r="D4" s="48" t="s">
        <v>96</v>
      </c>
      <c r="E4" s="54"/>
      <c r="F4" s="214"/>
    </row>
    <row r="5" spans="2:6" ht="14.65">
      <c r="B5" s="189" t="str">
        <f>'Policy Text Bits'!B6</f>
        <v>Displayable Elements</v>
      </c>
      <c r="C5" s="63" t="str">
        <f>'Policy Text Bits'!C6</f>
        <v>ft</v>
      </c>
      <c r="D5" s="49" t="s">
        <v>103</v>
      </c>
      <c r="E5" s="54"/>
      <c r="F5" s="215" t="s">
        <v>11</v>
      </c>
    </row>
    <row r="6" spans="2:6" ht="14.65">
      <c r="B6" s="189"/>
      <c r="C6" s="63" t="str">
        <f>'Policy Text Bits'!C7</f>
        <v>ab</v>
      </c>
      <c r="D6" s="49" t="s">
        <v>97</v>
      </c>
      <c r="E6" s="54"/>
      <c r="F6" s="216"/>
    </row>
    <row r="7" spans="2:6" ht="14.65">
      <c r="B7" s="189"/>
      <c r="C7" s="63" t="str">
        <f>'Policy Text Bits'!C8</f>
        <v>ref</v>
      </c>
      <c r="D7" s="49" t="s">
        <v>98</v>
      </c>
      <c r="E7" s="54"/>
      <c r="F7" s="216"/>
    </row>
    <row r="8" spans="2:6" ht="15" thickBot="1">
      <c r="B8" s="190"/>
      <c r="C8" s="64" t="str">
        <f>'Policy Text Bits'!C9</f>
        <v>cm</v>
      </c>
      <c r="D8" s="50" t="s">
        <v>99</v>
      </c>
      <c r="E8" s="54"/>
      <c r="F8" s="217"/>
    </row>
    <row r="9" spans="2:6" ht="16.15" customHeight="1">
      <c r="B9" s="192" t="str">
        <f>'Policy Text Bits'!B10</f>
        <v>JAV Article Version</v>
      </c>
      <c r="C9" s="65" t="str">
        <f>'Policy Text Bits'!C10</f>
        <v>vor</v>
      </c>
      <c r="D9" s="51" t="s">
        <v>68</v>
      </c>
      <c r="E9" s="54"/>
      <c r="F9" s="218" t="s">
        <v>4</v>
      </c>
    </row>
    <row r="10" spans="2:6" ht="14.65" customHeight="1">
      <c r="B10" s="192"/>
      <c r="C10" s="65" t="str">
        <f>'Policy Text Bits'!C11</f>
        <v>am</v>
      </c>
      <c r="D10" s="51" t="s">
        <v>66</v>
      </c>
      <c r="E10" s="54"/>
      <c r="F10" s="219"/>
    </row>
    <row r="11" spans="2:6" ht="14.65" customHeight="1">
      <c r="B11" s="192"/>
      <c r="C11" s="65" t="str">
        <f>'Policy Text Bits'!C12</f>
        <v>ao</v>
      </c>
      <c r="D11" s="51" t="s">
        <v>92</v>
      </c>
      <c r="E11" s="54"/>
      <c r="F11" s="219"/>
    </row>
    <row r="12" spans="2:6" ht="14.65" customHeight="1">
      <c r="B12" s="224" t="str">
        <f>'Policy Text Bits'!B13</f>
        <v>Audience Scope</v>
      </c>
      <c r="C12" s="66" t="str">
        <f>'Policy Text Bits'!C13</f>
        <v>ga</v>
      </c>
      <c r="D12" s="52" t="s">
        <v>93</v>
      </c>
      <c r="E12" s="54"/>
      <c r="F12" s="220" t="s">
        <v>8</v>
      </c>
    </row>
    <row r="13" spans="2:6" ht="15" thickBot="1">
      <c r="B13" s="195"/>
      <c r="C13" s="67" t="str">
        <f>'Policy Text Bits'!C14</f>
        <v>rcg</v>
      </c>
      <c r="D13" s="59" t="s">
        <v>94</v>
      </c>
      <c r="E13" s="60"/>
      <c r="F13" s="221"/>
    </row>
    <row r="14" ht="15">
      <c r="F14" s="225" t="s">
        <v>87</v>
      </c>
    </row>
    <row r="15" ht="14.65" thickBot="1">
      <c r="F15" s="226"/>
    </row>
    <row r="16" spans="2:7" ht="14.65" customHeight="1" thickBot="1">
      <c r="B16" s="208" t="s">
        <v>48</v>
      </c>
      <c r="C16" s="90" t="s">
        <v>50</v>
      </c>
      <c r="D16" s="196" t="str">
        <f>IF(OR(ISBLANK(F3),ISBLANK(F5),ISBLANK(F9),ISBLANK(F12)),"Choose all 4 values",VLOOKUP(F3&amp;F9&amp;F12&amp;F5,'ASF Permutations'!O5:U52,5,))</f>
        <v>https://doi.org/10.15223/policy-001</v>
      </c>
      <c r="E16" s="197"/>
      <c r="F16" s="198"/>
      <c r="G16" s="68"/>
    </row>
    <row r="17" spans="2:6" ht="15">
      <c r="B17" s="209"/>
      <c r="C17" s="211" t="s">
        <v>49</v>
      </c>
      <c r="D17" s="199" t="str">
        <f>IF(OR(ISBLANK(F3),ISBLANK(F5),ISBLANK(F9),ISBLANK(F12)),"Choose all 4 values",VLOOKUP(F3&amp;F9&amp;F12&amp;F5,'ASF Permutations'!O5:W52,9,))</f>
        <v>Any platform, regardless of whether it has signed and complies with the STM Voluntary Principles for Article Sharing, can: allow the sharing of the Full-Text Version of Record, including Abstract, References, and Citation Metadata for General Access, including any Research Collaboration Groups.</v>
      </c>
      <c r="E17" s="200"/>
      <c r="F17" s="201"/>
    </row>
    <row r="18" spans="2:6" ht="15">
      <c r="B18" s="209"/>
      <c r="C18" s="211"/>
      <c r="D18" s="202"/>
      <c r="E18" s="203"/>
      <c r="F18" s="204"/>
    </row>
    <row r="19" spans="2:6" ht="14.65" thickBot="1">
      <c r="B19" s="210"/>
      <c r="C19" s="212"/>
      <c r="D19" s="205"/>
      <c r="E19" s="206"/>
      <c r="F19" s="207"/>
    </row>
  </sheetData>
  <mergeCells count="13">
    <mergeCell ref="D16:F16"/>
    <mergeCell ref="D17:F19"/>
    <mergeCell ref="B16:B19"/>
    <mergeCell ref="C17:C19"/>
    <mergeCell ref="F3:F4"/>
    <mergeCell ref="F5:F8"/>
    <mergeCell ref="F9:F11"/>
    <mergeCell ref="F12:F13"/>
    <mergeCell ref="B3:B4"/>
    <mergeCell ref="B9:B11"/>
    <mergeCell ref="B12:B13"/>
    <mergeCell ref="B5:B8"/>
    <mergeCell ref="F14:F15"/>
  </mergeCells>
  <dataValidations count="4">
    <dataValidation type="list" allowBlank="1" showInputMessage="1" showErrorMessage="1" sqref="F3">
      <formula1>$C$3:$C$4</formula1>
    </dataValidation>
    <dataValidation type="list" allowBlank="1" showInputMessage="1" showErrorMessage="1" sqref="F5">
      <formula1>$C$5:$C$8</formula1>
    </dataValidation>
    <dataValidation type="list" allowBlank="1" showInputMessage="1" showErrorMessage="1" sqref="F9">
      <formula1>$C$9:$C$11</formula1>
    </dataValidation>
    <dataValidation type="list" allowBlank="1" showInputMessage="1" showErrorMessage="1" sqref="F12">
      <formula1>$C$12:$C$13</formula1>
    </dataValidation>
  </dataValidation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H15"/>
  <sheetViews>
    <sheetView workbookViewId="0" topLeftCell="A1">
      <pane xSplit="3" ySplit="3" topLeftCell="D4" activePane="bottomRight" state="frozen"/>
      <selection pane="topRight" activeCell="D1" sqref="D1"/>
      <selection pane="bottomLeft" activeCell="A4" sqref="A4"/>
      <selection pane="bottomRight" activeCell="D30" sqref="D30"/>
    </sheetView>
  </sheetViews>
  <sheetFormatPr defaultColWidth="9.140625" defaultRowHeight="15"/>
  <cols>
    <col min="1" max="1" width="2.8515625" style="0" customWidth="1"/>
    <col min="2" max="2" width="19.8515625" style="0" customWidth="1"/>
    <col min="4" max="4" width="72.00390625" style="94" customWidth="1"/>
    <col min="5" max="5" width="3.57421875" style="94" customWidth="1"/>
    <col min="6" max="6" width="72.00390625" style="42" customWidth="1"/>
    <col min="7" max="8" width="72.28125" style="0" customWidth="1"/>
  </cols>
  <sheetData>
    <row r="1" ht="14.65" thickBot="1"/>
    <row r="2" spans="4:8" ht="14.65" thickBot="1">
      <c r="D2" s="128" t="s">
        <v>77</v>
      </c>
      <c r="E2" s="119"/>
      <c r="F2" s="128" t="s">
        <v>104</v>
      </c>
      <c r="G2" s="126" t="s">
        <v>105</v>
      </c>
      <c r="H2" s="114" t="s">
        <v>106</v>
      </c>
    </row>
    <row r="3" spans="2:8" ht="15" thickBot="1">
      <c r="B3" s="43" t="s">
        <v>35</v>
      </c>
      <c r="C3" s="44" t="s">
        <v>16</v>
      </c>
      <c r="D3" s="122"/>
      <c r="E3" s="130"/>
      <c r="F3" s="129"/>
      <c r="G3" s="127"/>
      <c r="H3" s="113"/>
    </row>
    <row r="4" spans="2:8" ht="28.5">
      <c r="B4" s="186" t="s">
        <v>0</v>
      </c>
      <c r="C4" s="53" t="s">
        <v>1</v>
      </c>
      <c r="D4" s="84" t="s">
        <v>116</v>
      </c>
      <c r="E4" s="131"/>
      <c r="F4" s="84" t="str">
        <f>D4</f>
        <v xml:space="preserve">Any platform, regardless of whether it has signed and complies with the STM Voluntary Principles for Article Sharing, can: </v>
      </c>
      <c r="G4" s="115" t="str">
        <f>F4</f>
        <v xml:space="preserve">Any platform, regardless of whether it has signed and complies with the STM Voluntary Principles for Article Sharing, can: </v>
      </c>
      <c r="H4" s="84" t="str">
        <f>F4</f>
        <v xml:space="preserve">Any platform, regardless of whether it has signed and complies with the STM Voluntary Principles for Article Sharing, can: </v>
      </c>
    </row>
    <row r="5" spans="2:8" ht="28.9" thickBot="1">
      <c r="B5" s="187"/>
      <c r="C5" s="71" t="s">
        <v>2</v>
      </c>
      <c r="D5" s="85" t="s">
        <v>88</v>
      </c>
      <c r="E5" s="120"/>
      <c r="F5" s="85" t="str">
        <f>D5</f>
        <v xml:space="preserve">A platform that has signed and is compliant with the STM Voluntary Principles for Article Sharing can: </v>
      </c>
      <c r="G5" s="115" t="str">
        <f>F5</f>
        <v xml:space="preserve">A platform that has signed and is compliant with the STM Voluntary Principles for Article Sharing can: </v>
      </c>
      <c r="H5" s="84" t="str">
        <f>F5</f>
        <v xml:space="preserve">A platform that has signed and is compliant with the STM Voluntary Principles for Article Sharing can: </v>
      </c>
    </row>
    <row r="6" spans="2:8" ht="28.5">
      <c r="B6" s="188" t="s">
        <v>10</v>
      </c>
      <c r="C6" s="72" t="s">
        <v>11</v>
      </c>
      <c r="D6" s="81" t="s">
        <v>113</v>
      </c>
      <c r="E6" s="120"/>
      <c r="F6" s="81" t="s">
        <v>108</v>
      </c>
      <c r="G6" s="116" t="s">
        <v>109</v>
      </c>
      <c r="H6" s="81" t="s">
        <v>110</v>
      </c>
    </row>
    <row r="7" spans="2:8" ht="14.65">
      <c r="B7" s="189"/>
      <c r="C7" s="41" t="s">
        <v>12</v>
      </c>
      <c r="D7" s="82" t="s">
        <v>89</v>
      </c>
      <c r="E7" s="120"/>
      <c r="F7" s="82" t="str">
        <f>D7</f>
        <v xml:space="preserve">allow the sharing of the Abstract and Citation Metadata </v>
      </c>
      <c r="G7" s="117" t="str">
        <f>F7</f>
        <v xml:space="preserve">allow the sharing of the Abstract and Citation Metadata </v>
      </c>
      <c r="H7" s="82" t="str">
        <f>F7</f>
        <v xml:space="preserve">allow the sharing of the Abstract and Citation Metadata </v>
      </c>
    </row>
    <row r="8" spans="2:8" ht="14.65">
      <c r="B8" s="189"/>
      <c r="C8" s="41" t="s">
        <v>13</v>
      </c>
      <c r="D8" s="82" t="s">
        <v>90</v>
      </c>
      <c r="E8" s="120"/>
      <c r="F8" s="82" t="str">
        <f>D8</f>
        <v xml:space="preserve">allow the sharing of the References and Citation Metadata </v>
      </c>
      <c r="G8" s="117" t="str">
        <f aca="true" t="shared" si="0" ref="G8:G9">F8</f>
        <v xml:space="preserve">allow the sharing of the References and Citation Metadata </v>
      </c>
      <c r="H8" s="82" t="str">
        <f aca="true" t="shared" si="1" ref="H8:H9">F8</f>
        <v xml:space="preserve">allow the sharing of the References and Citation Metadata </v>
      </c>
    </row>
    <row r="9" spans="2:8" ht="15" thickBot="1">
      <c r="B9" s="190"/>
      <c r="C9" s="39" t="s">
        <v>14</v>
      </c>
      <c r="D9" s="83" t="s">
        <v>91</v>
      </c>
      <c r="E9" s="120"/>
      <c r="F9" s="83" t="str">
        <f>D9</f>
        <v xml:space="preserve">allow only the sharing of the Citation Metadata </v>
      </c>
      <c r="G9" s="117" t="str">
        <f t="shared" si="0"/>
        <v xml:space="preserve">allow only the sharing of the Citation Metadata </v>
      </c>
      <c r="H9" s="82" t="str">
        <f t="shared" si="1"/>
        <v xml:space="preserve">allow only the sharing of the Citation Metadata </v>
      </c>
    </row>
    <row r="10" spans="2:8" ht="14.65">
      <c r="B10" s="191" t="s">
        <v>3</v>
      </c>
      <c r="C10" s="74" t="s">
        <v>4</v>
      </c>
      <c r="D10" s="51" t="s">
        <v>114</v>
      </c>
      <c r="E10" s="120"/>
      <c r="F10" s="123"/>
      <c r="G10" s="76"/>
      <c r="H10" s="76"/>
    </row>
    <row r="11" spans="2:8" ht="14.65">
      <c r="B11" s="192"/>
      <c r="C11" s="40" t="s">
        <v>5</v>
      </c>
      <c r="D11" s="51" t="s">
        <v>111</v>
      </c>
      <c r="E11" s="120"/>
      <c r="F11" s="124"/>
      <c r="G11" s="77"/>
      <c r="H11" s="77"/>
    </row>
    <row r="12" spans="2:8" ht="15" thickBot="1">
      <c r="B12" s="193"/>
      <c r="C12" s="75" t="s">
        <v>6</v>
      </c>
      <c r="D12" s="51" t="s">
        <v>112</v>
      </c>
      <c r="E12" s="120"/>
      <c r="F12" s="125"/>
      <c r="G12" s="78"/>
      <c r="H12" s="78"/>
    </row>
    <row r="13" spans="2:8" ht="14.65">
      <c r="B13" s="194" t="s">
        <v>7</v>
      </c>
      <c r="C13" s="73" t="s">
        <v>8</v>
      </c>
      <c r="D13" s="79" t="s">
        <v>46</v>
      </c>
      <c r="E13" s="120"/>
      <c r="F13" s="79" t="str">
        <f>D13</f>
        <v>for General Access, including any Research Collaboration Groups</v>
      </c>
      <c r="G13" s="118" t="str">
        <f>F13</f>
        <v>for General Access, including any Research Collaboration Groups</v>
      </c>
      <c r="H13" s="79" t="str">
        <f>F13</f>
        <v>for General Access, including any Research Collaboration Groups</v>
      </c>
    </row>
    <row r="14" spans="2:8" ht="15" thickBot="1">
      <c r="B14" s="195"/>
      <c r="C14" s="58" t="s">
        <v>9</v>
      </c>
      <c r="D14" s="80" t="s">
        <v>45</v>
      </c>
      <c r="E14" s="120"/>
      <c r="F14" s="80" t="str">
        <f>D14</f>
        <v>in Research Collaboration Groups</v>
      </c>
      <c r="G14" s="118" t="str">
        <f>F14</f>
        <v>in Research Collaboration Groups</v>
      </c>
      <c r="H14" s="79" t="str">
        <f>F14</f>
        <v>in Research Collaboration Groups</v>
      </c>
    </row>
    <row r="15" ht="15">
      <c r="E15" s="121"/>
    </row>
  </sheetData>
  <mergeCells count="4">
    <mergeCell ref="B4:B5"/>
    <mergeCell ref="B10:B12"/>
    <mergeCell ref="B13:B14"/>
    <mergeCell ref="B6:B9"/>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K59"/>
  <sheetViews>
    <sheetView workbookViewId="0" topLeftCell="C1">
      <selection activeCell="F18" sqref="F18"/>
    </sheetView>
  </sheetViews>
  <sheetFormatPr defaultColWidth="9.140625" defaultRowHeight="15"/>
  <cols>
    <col min="1" max="1" width="3.7109375" style="0" customWidth="1"/>
    <col min="2" max="2" width="28.140625" style="33" bestFit="1" customWidth="1"/>
    <col min="3" max="3" width="1.421875" style="0" customWidth="1"/>
    <col min="4" max="4" width="58.00390625" style="0" bestFit="1" customWidth="1"/>
    <col min="5" max="5" width="1.28515625" style="0" customWidth="1"/>
    <col min="6" max="6" width="51.00390625" style="34" bestFit="1" customWidth="1"/>
    <col min="7" max="7" width="1.1484375" style="0" customWidth="1"/>
    <col min="8" max="8" width="27.57421875" style="0" customWidth="1"/>
    <col min="9" max="9" width="0.9921875" style="0" customWidth="1"/>
    <col min="10" max="10" width="29.8515625" style="0" bestFit="1" customWidth="1"/>
  </cols>
  <sheetData>
    <row r="1" spans="2:10" ht="15">
      <c r="B1" s="31" t="s">
        <v>26</v>
      </c>
      <c r="D1" s="31" t="s">
        <v>25</v>
      </c>
      <c r="F1" s="31" t="s">
        <v>24</v>
      </c>
      <c r="H1" s="93" t="s">
        <v>85</v>
      </c>
      <c r="J1" s="112" t="s">
        <v>115</v>
      </c>
    </row>
    <row r="2" spans="2:6" ht="15">
      <c r="B2" s="33" t="str">
        <f>'ASF Permutations Expanded'!Q3</f>
        <v>Base:</v>
      </c>
      <c r="D2" t="str">
        <f>'ASF Permutations Expanded'!Q4</f>
        <v>https://www.stm-assoc.org/asf</v>
      </c>
      <c r="F2" s="34" t="s">
        <v>23</v>
      </c>
    </row>
    <row r="3" ht="15">
      <c r="G3" s="35"/>
    </row>
    <row r="4" spans="2:7" ht="15">
      <c r="B4" s="33" t="s">
        <v>28</v>
      </c>
      <c r="D4" t="str">
        <f>D$2&amp;"/"&amp;_xlfn.ENCODEURL(B4)</f>
        <v>https://www.stm-assoc.org/asf/Publisher%20Implementation%20Guide</v>
      </c>
      <c r="F4" s="34" t="str">
        <f>"Article Sharing Framework - "&amp;B4</f>
        <v>Article Sharing Framework - Publisher Implementation Guide</v>
      </c>
      <c r="G4" s="35"/>
    </row>
    <row r="5" spans="2:7" ht="15">
      <c r="B5" s="33" t="s">
        <v>27</v>
      </c>
      <c r="D5" t="str">
        <f>D$2&amp;"/"&amp;_xlfn.ENCODEURL(B5)</f>
        <v>https://www.stm-assoc.org/asf/Platform%20Implementation%20Guide</v>
      </c>
      <c r="F5" s="34" t="str">
        <f>"Article Sharing Framework - "&amp;B5</f>
        <v>Article Sharing Framework - Platform Implementation Guide</v>
      </c>
      <c r="G5" s="35"/>
    </row>
    <row r="6" spans="2:7" ht="15">
      <c r="B6" s="86" t="s">
        <v>30</v>
      </c>
      <c r="C6" s="87"/>
      <c r="D6" s="88" t="s">
        <v>32</v>
      </c>
      <c r="E6" s="87"/>
      <c r="F6" s="89" t="s">
        <v>31</v>
      </c>
      <c r="G6" s="35"/>
    </row>
    <row r="7" ht="15">
      <c r="G7" s="35"/>
    </row>
    <row r="8" spans="2:10" ht="15">
      <c r="B8" s="33" t="s">
        <v>40</v>
      </c>
      <c r="D8" t="str">
        <f>D$2&amp;"/"&amp;_xlfn.ENCODEURL("metadata")</f>
        <v>https://www.stm-assoc.org/asf/metadata</v>
      </c>
      <c r="F8" s="34" t="str">
        <f>"Article Sharing Framework - "&amp;B8</f>
        <v>Article Sharing Framework - Definitions of Terms Used</v>
      </c>
      <c r="G8" s="35"/>
      <c r="J8" s="132" t="s">
        <v>117</v>
      </c>
    </row>
    <row r="9" spans="2:8" ht="15">
      <c r="B9" s="33" t="s">
        <v>39</v>
      </c>
      <c r="D9" t="str">
        <f>'ASF Permutations Expanded'!Q54</f>
        <v>https://www.stm-assoc.org/asf/metadata/stm-asf-1.0.jsonld</v>
      </c>
      <c r="F9" s="34" t="str">
        <f>"ASF - "&amp;B9</f>
        <v>ASF - Metadata JSON ID</v>
      </c>
      <c r="G9" s="36"/>
      <c r="H9" s="94" t="s">
        <v>86</v>
      </c>
    </row>
    <row r="10" spans="2:10" ht="15">
      <c r="B10" s="33" t="s">
        <v>84</v>
      </c>
      <c r="D10" t="str">
        <f>'ASF Permutations Expanded'!Q55</f>
        <v>https://www.stm-assoc.org/asf/ns/odrl-profile-1.0/</v>
      </c>
      <c r="F10" s="34" t="str">
        <f>B10</f>
        <v>ASF Namepace</v>
      </c>
      <c r="G10" s="36"/>
      <c r="H10" t="s">
        <v>86</v>
      </c>
      <c r="J10" s="132" t="s">
        <v>118</v>
      </c>
    </row>
    <row r="11" spans="3:7" ht="15">
      <c r="C11" s="34"/>
      <c r="G11" s="36"/>
    </row>
    <row r="12" spans="2:11" ht="15">
      <c r="B12" s="33" t="str">
        <f>"Policy #"&amp;'ASF Permutations Expanded'!B5</f>
        <v>Policy #1</v>
      </c>
      <c r="D12" t="str">
        <f>'ASF Permutations'!U5</f>
        <v>https://www.stm-assoc.org/asf/policy-001</v>
      </c>
      <c r="F12" s="34" t="str">
        <f>"Article Sharing Framework "&amp;B12</f>
        <v>Article Sharing Framework Policy #1</v>
      </c>
      <c r="G12" s="35"/>
      <c r="J12" t="str">
        <f>'ASF Permutations'!S5</f>
        <v>https://doi.org/10.15223/policy-001</v>
      </c>
      <c r="K12" t="str">
        <f>RIGHT(J12,19)</f>
        <v>10.15223/policy-001</v>
      </c>
    </row>
    <row r="13" spans="2:11" ht="15">
      <c r="B13" s="33" t="str">
        <f>"Policy #"&amp;'ASF Permutations Expanded'!B6</f>
        <v>Policy #2</v>
      </c>
      <c r="D13" t="str">
        <f>'ASF Permutations'!U6</f>
        <v>https://www.stm-assoc.org/asf/policy-002</v>
      </c>
      <c r="F13" s="34" t="str">
        <f aca="true" t="shared" si="0" ref="F13:F59">"Article Sharing Framework "&amp;B13</f>
        <v>Article Sharing Framework Policy #2</v>
      </c>
      <c r="G13" s="35"/>
      <c r="J13" s="94" t="str">
        <f>'ASF Permutations'!S6</f>
        <v>https://doi.org/10.15223/policy-002</v>
      </c>
      <c r="K13" s="94" t="str">
        <f aca="true" t="shared" si="1" ref="K13:K59">RIGHT(J13,19)</f>
        <v>10.15223/policy-002</v>
      </c>
    </row>
    <row r="14" spans="2:11" ht="15">
      <c r="B14" s="33" t="str">
        <f>"Policy #"&amp;'ASF Permutations Expanded'!B7</f>
        <v>Policy #3</v>
      </c>
      <c r="D14" t="str">
        <f>'ASF Permutations'!U7</f>
        <v>https://www.stm-assoc.org/asf/policy-003</v>
      </c>
      <c r="F14" s="34" t="str">
        <f t="shared" si="0"/>
        <v>Article Sharing Framework Policy #3</v>
      </c>
      <c r="J14" s="94" t="str">
        <f>'ASF Permutations'!S7</f>
        <v>https://doi.org/10.15223/policy-003</v>
      </c>
      <c r="K14" s="94" t="str">
        <f t="shared" si="1"/>
        <v>10.15223/policy-003</v>
      </c>
    </row>
    <row r="15" spans="2:11" ht="15">
      <c r="B15" s="33" t="str">
        <f>"Policy #"&amp;'ASF Permutations Expanded'!B8</f>
        <v>Policy #4</v>
      </c>
      <c r="D15" t="str">
        <f>'ASF Permutations'!U8</f>
        <v>https://www.stm-assoc.org/asf/policy-004</v>
      </c>
      <c r="F15" s="34" t="str">
        <f t="shared" si="0"/>
        <v>Article Sharing Framework Policy #4</v>
      </c>
      <c r="J15" s="94" t="str">
        <f>'ASF Permutations'!S8</f>
        <v>https://doi.org/10.15223/policy-004</v>
      </c>
      <c r="K15" s="94" t="str">
        <f t="shared" si="1"/>
        <v>10.15223/policy-004</v>
      </c>
    </row>
    <row r="16" spans="2:11" ht="15">
      <c r="B16" s="33" t="str">
        <f>"Policy #"&amp;'ASF Permutations Expanded'!B9</f>
        <v>Policy #5</v>
      </c>
      <c r="D16" t="str">
        <f>'ASF Permutations'!U9</f>
        <v>https://www.stm-assoc.org/asf/policy-005</v>
      </c>
      <c r="F16" s="34" t="str">
        <f t="shared" si="0"/>
        <v>Article Sharing Framework Policy #5</v>
      </c>
      <c r="J16" s="94" t="str">
        <f>'ASF Permutations'!S9</f>
        <v>https://doi.org/10.15223/policy-005</v>
      </c>
      <c r="K16" s="94" t="str">
        <f t="shared" si="1"/>
        <v>10.15223/policy-005</v>
      </c>
    </row>
    <row r="17" spans="2:11" ht="15">
      <c r="B17" s="33" t="str">
        <f>"Policy #"&amp;'ASF Permutations Expanded'!B10</f>
        <v>Policy #6</v>
      </c>
      <c r="D17" t="str">
        <f>'ASF Permutations'!U10</f>
        <v>https://www.stm-assoc.org/asf/policy-006</v>
      </c>
      <c r="F17" s="34" t="str">
        <f t="shared" si="0"/>
        <v>Article Sharing Framework Policy #6</v>
      </c>
      <c r="J17" s="94" t="str">
        <f>'ASF Permutations'!S10</f>
        <v>https://doi.org/10.15223/policy-006</v>
      </c>
      <c r="K17" s="94" t="str">
        <f t="shared" si="1"/>
        <v>10.15223/policy-006</v>
      </c>
    </row>
    <row r="18" spans="2:11" ht="15">
      <c r="B18" s="33" t="str">
        <f>"Policy #"&amp;'ASF Permutations Expanded'!B11</f>
        <v>Policy #7</v>
      </c>
      <c r="D18" t="str">
        <f>'ASF Permutations'!U11</f>
        <v>https://www.stm-assoc.org/asf/policy-007</v>
      </c>
      <c r="F18" s="34" t="str">
        <f t="shared" si="0"/>
        <v>Article Sharing Framework Policy #7</v>
      </c>
      <c r="J18" s="94" t="str">
        <f>'ASF Permutations'!S11</f>
        <v>https://doi.org/10.15223/policy-007</v>
      </c>
      <c r="K18" s="94" t="str">
        <f t="shared" si="1"/>
        <v>10.15223/policy-007</v>
      </c>
    </row>
    <row r="19" spans="2:11" ht="15">
      <c r="B19" s="33" t="str">
        <f>"Policy #"&amp;'ASF Permutations Expanded'!B12</f>
        <v>Policy #8</v>
      </c>
      <c r="D19" t="str">
        <f>'ASF Permutations'!U12</f>
        <v>https://www.stm-assoc.org/asf/policy-008</v>
      </c>
      <c r="F19" s="34" t="str">
        <f t="shared" si="0"/>
        <v>Article Sharing Framework Policy #8</v>
      </c>
      <c r="J19" s="94" t="str">
        <f>'ASF Permutations'!S12</f>
        <v>https://doi.org/10.15223/policy-008</v>
      </c>
      <c r="K19" s="94" t="str">
        <f t="shared" si="1"/>
        <v>10.15223/policy-008</v>
      </c>
    </row>
    <row r="20" spans="2:11" ht="15">
      <c r="B20" s="33" t="str">
        <f>"Policy #"&amp;'ASF Permutations Expanded'!B13</f>
        <v>Policy #9</v>
      </c>
      <c r="D20" t="str">
        <f>'ASF Permutations'!U13</f>
        <v>https://www.stm-assoc.org/asf/policy-009</v>
      </c>
      <c r="F20" s="34" t="str">
        <f t="shared" si="0"/>
        <v>Article Sharing Framework Policy #9</v>
      </c>
      <c r="J20" s="94" t="str">
        <f>'ASF Permutations'!S13</f>
        <v>https://doi.org/10.15223/policy-009</v>
      </c>
      <c r="K20" s="94" t="str">
        <f t="shared" si="1"/>
        <v>10.15223/policy-009</v>
      </c>
    </row>
    <row r="21" spans="2:11" ht="15">
      <c r="B21" s="33" t="str">
        <f>"Policy #"&amp;'ASF Permutations Expanded'!B14</f>
        <v>Policy #10</v>
      </c>
      <c r="D21" t="str">
        <f>'ASF Permutations'!U14</f>
        <v>https://www.stm-assoc.org/asf/policy-010</v>
      </c>
      <c r="F21" s="34" t="str">
        <f t="shared" si="0"/>
        <v>Article Sharing Framework Policy #10</v>
      </c>
      <c r="J21" s="94" t="str">
        <f>'ASF Permutations'!S14</f>
        <v>https://doi.org/10.15223/policy-010</v>
      </c>
      <c r="K21" s="94" t="str">
        <f t="shared" si="1"/>
        <v>10.15223/policy-010</v>
      </c>
    </row>
    <row r="22" spans="2:11" ht="15">
      <c r="B22" s="33" t="str">
        <f>"Policy #"&amp;'ASF Permutations Expanded'!B15</f>
        <v>Policy #11</v>
      </c>
      <c r="D22" t="str">
        <f>'ASF Permutations'!U15</f>
        <v>https://www.stm-assoc.org/asf/policy-011</v>
      </c>
      <c r="F22" s="34" t="str">
        <f t="shared" si="0"/>
        <v>Article Sharing Framework Policy #11</v>
      </c>
      <c r="J22" s="94" t="str">
        <f>'ASF Permutations'!S15</f>
        <v>https://doi.org/10.15223/policy-011</v>
      </c>
      <c r="K22" s="94" t="str">
        <f t="shared" si="1"/>
        <v>10.15223/policy-011</v>
      </c>
    </row>
    <row r="23" spans="2:11" ht="15">
      <c r="B23" s="33" t="str">
        <f>"Policy #"&amp;'ASF Permutations Expanded'!B16</f>
        <v>Policy #12</v>
      </c>
      <c r="D23" t="str">
        <f>'ASF Permutations'!U16</f>
        <v>https://www.stm-assoc.org/asf/policy-012</v>
      </c>
      <c r="F23" s="34" t="str">
        <f t="shared" si="0"/>
        <v>Article Sharing Framework Policy #12</v>
      </c>
      <c r="J23" s="94" t="str">
        <f>'ASF Permutations'!S16</f>
        <v>https://doi.org/10.15223/policy-012</v>
      </c>
      <c r="K23" s="94" t="str">
        <f t="shared" si="1"/>
        <v>10.15223/policy-012</v>
      </c>
    </row>
    <row r="24" spans="2:11" ht="15">
      <c r="B24" s="33" t="str">
        <f>"Policy #"&amp;'ASF Permutations Expanded'!B17</f>
        <v>Policy #13</v>
      </c>
      <c r="D24" t="str">
        <f>'ASF Permutations'!U17</f>
        <v>https://www.stm-assoc.org/asf/policy-013</v>
      </c>
      <c r="F24" s="34" t="str">
        <f t="shared" si="0"/>
        <v>Article Sharing Framework Policy #13</v>
      </c>
      <c r="J24" s="94" t="str">
        <f>'ASF Permutations'!S17</f>
        <v>https://doi.org/10.15223/policy-013</v>
      </c>
      <c r="K24" s="94" t="str">
        <f t="shared" si="1"/>
        <v>10.15223/policy-013</v>
      </c>
    </row>
    <row r="25" spans="2:11" ht="15">
      <c r="B25" s="33" t="str">
        <f>"Policy #"&amp;'ASF Permutations Expanded'!B18</f>
        <v>Policy #14</v>
      </c>
      <c r="D25" t="str">
        <f>'ASF Permutations'!U18</f>
        <v>https://www.stm-assoc.org/asf/policy-014</v>
      </c>
      <c r="F25" s="34" t="str">
        <f t="shared" si="0"/>
        <v>Article Sharing Framework Policy #14</v>
      </c>
      <c r="J25" s="94" t="str">
        <f>'ASF Permutations'!S18</f>
        <v>https://doi.org/10.15223/policy-014</v>
      </c>
      <c r="K25" s="94" t="str">
        <f t="shared" si="1"/>
        <v>10.15223/policy-014</v>
      </c>
    </row>
    <row r="26" spans="2:11" ht="15">
      <c r="B26" s="33" t="str">
        <f>"Policy #"&amp;'ASF Permutations Expanded'!B19</f>
        <v>Policy #15</v>
      </c>
      <c r="D26" t="str">
        <f>'ASF Permutations'!U19</f>
        <v>https://www.stm-assoc.org/asf/policy-015</v>
      </c>
      <c r="F26" s="34" t="str">
        <f t="shared" si="0"/>
        <v>Article Sharing Framework Policy #15</v>
      </c>
      <c r="J26" s="94" t="str">
        <f>'ASF Permutations'!S19</f>
        <v>https://doi.org/10.15223/policy-015</v>
      </c>
      <c r="K26" s="94" t="str">
        <f t="shared" si="1"/>
        <v>10.15223/policy-015</v>
      </c>
    </row>
    <row r="27" spans="2:11" ht="15">
      <c r="B27" s="33" t="str">
        <f>"Policy #"&amp;'ASF Permutations Expanded'!B20</f>
        <v>Policy #16</v>
      </c>
      <c r="D27" t="str">
        <f>'ASF Permutations'!U20</f>
        <v>https://www.stm-assoc.org/asf/policy-016</v>
      </c>
      <c r="F27" s="34" t="str">
        <f t="shared" si="0"/>
        <v>Article Sharing Framework Policy #16</v>
      </c>
      <c r="J27" s="94" t="str">
        <f>'ASF Permutations'!S20</f>
        <v>https://doi.org/10.15223/policy-016</v>
      </c>
      <c r="K27" s="94" t="str">
        <f t="shared" si="1"/>
        <v>10.15223/policy-016</v>
      </c>
    </row>
    <row r="28" spans="2:11" ht="15">
      <c r="B28" s="33" t="str">
        <f>"Policy #"&amp;'ASF Permutations Expanded'!B21</f>
        <v>Policy #17</v>
      </c>
      <c r="D28" t="str">
        <f>'ASF Permutations'!U21</f>
        <v>https://www.stm-assoc.org/asf/policy-017</v>
      </c>
      <c r="F28" s="34" t="str">
        <f t="shared" si="0"/>
        <v>Article Sharing Framework Policy #17</v>
      </c>
      <c r="J28" s="94" t="str">
        <f>'ASF Permutations'!S21</f>
        <v>https://doi.org/10.15223/policy-017</v>
      </c>
      <c r="K28" s="94" t="str">
        <f t="shared" si="1"/>
        <v>10.15223/policy-017</v>
      </c>
    </row>
    <row r="29" spans="2:11" ht="15">
      <c r="B29" s="33" t="str">
        <f>"Policy #"&amp;'ASF Permutations Expanded'!B22</f>
        <v>Policy #18</v>
      </c>
      <c r="D29" t="str">
        <f>'ASF Permutations'!U22</f>
        <v>https://www.stm-assoc.org/asf/policy-018</v>
      </c>
      <c r="F29" s="34" t="str">
        <f t="shared" si="0"/>
        <v>Article Sharing Framework Policy #18</v>
      </c>
      <c r="J29" s="94" t="str">
        <f>'ASF Permutations'!S22</f>
        <v>https://doi.org/10.15223/policy-018</v>
      </c>
      <c r="K29" s="94" t="str">
        <f t="shared" si="1"/>
        <v>10.15223/policy-018</v>
      </c>
    </row>
    <row r="30" spans="2:11" ht="15">
      <c r="B30" s="33" t="str">
        <f>"Policy #"&amp;'ASF Permutations Expanded'!B23</f>
        <v>Policy #19</v>
      </c>
      <c r="D30" t="str">
        <f>'ASF Permutations'!U23</f>
        <v>https://www.stm-assoc.org/asf/policy-019</v>
      </c>
      <c r="F30" s="34" t="str">
        <f t="shared" si="0"/>
        <v>Article Sharing Framework Policy #19</v>
      </c>
      <c r="J30" s="94" t="str">
        <f>'ASF Permutations'!S23</f>
        <v>https://doi.org/10.15223/policy-019</v>
      </c>
      <c r="K30" s="94" t="str">
        <f t="shared" si="1"/>
        <v>10.15223/policy-019</v>
      </c>
    </row>
    <row r="31" spans="2:11" ht="15">
      <c r="B31" s="33" t="str">
        <f>"Policy #"&amp;'ASF Permutations Expanded'!B24</f>
        <v>Policy #20</v>
      </c>
      <c r="D31" t="str">
        <f>'ASF Permutations'!U24</f>
        <v>https://www.stm-assoc.org/asf/policy-020</v>
      </c>
      <c r="F31" s="34" t="str">
        <f t="shared" si="0"/>
        <v>Article Sharing Framework Policy #20</v>
      </c>
      <c r="J31" s="94" t="str">
        <f>'ASF Permutations'!S24</f>
        <v>https://doi.org/10.15223/policy-020</v>
      </c>
      <c r="K31" s="94" t="str">
        <f t="shared" si="1"/>
        <v>10.15223/policy-020</v>
      </c>
    </row>
    <row r="32" spans="2:11" ht="15">
      <c r="B32" s="33" t="str">
        <f>"Policy #"&amp;'ASF Permutations Expanded'!B25</f>
        <v>Policy #21</v>
      </c>
      <c r="D32" t="str">
        <f>'ASF Permutations'!U25</f>
        <v>https://www.stm-assoc.org/asf/policy-021</v>
      </c>
      <c r="F32" s="34" t="str">
        <f t="shared" si="0"/>
        <v>Article Sharing Framework Policy #21</v>
      </c>
      <c r="J32" s="94" t="str">
        <f>'ASF Permutations'!S25</f>
        <v>https://doi.org/10.15223/policy-021</v>
      </c>
      <c r="K32" s="94" t="str">
        <f t="shared" si="1"/>
        <v>10.15223/policy-021</v>
      </c>
    </row>
    <row r="33" spans="2:11" ht="15">
      <c r="B33" s="33" t="str">
        <f>"Policy #"&amp;'ASF Permutations Expanded'!B26</f>
        <v>Policy #22</v>
      </c>
      <c r="D33" t="str">
        <f>'ASF Permutations'!U26</f>
        <v>https://www.stm-assoc.org/asf/policy-022</v>
      </c>
      <c r="F33" s="34" t="str">
        <f t="shared" si="0"/>
        <v>Article Sharing Framework Policy #22</v>
      </c>
      <c r="J33" s="94" t="str">
        <f>'ASF Permutations'!S26</f>
        <v>https://doi.org/10.15223/policy-022</v>
      </c>
      <c r="K33" s="94" t="str">
        <f t="shared" si="1"/>
        <v>10.15223/policy-022</v>
      </c>
    </row>
    <row r="34" spans="2:11" ht="15">
      <c r="B34" s="33" t="str">
        <f>"Policy #"&amp;'ASF Permutations Expanded'!B27</f>
        <v>Policy #23</v>
      </c>
      <c r="D34" t="str">
        <f>'ASF Permutations'!U27</f>
        <v>https://www.stm-assoc.org/asf/policy-023</v>
      </c>
      <c r="F34" s="34" t="str">
        <f t="shared" si="0"/>
        <v>Article Sharing Framework Policy #23</v>
      </c>
      <c r="J34" s="94" t="str">
        <f>'ASF Permutations'!S27</f>
        <v>https://doi.org/10.15223/policy-023</v>
      </c>
      <c r="K34" s="94" t="str">
        <f t="shared" si="1"/>
        <v>10.15223/policy-023</v>
      </c>
    </row>
    <row r="35" spans="2:11" ht="15">
      <c r="B35" s="33" t="str">
        <f>"Policy #"&amp;'ASF Permutations Expanded'!B28</f>
        <v>Policy #24</v>
      </c>
      <c r="D35" t="str">
        <f>'ASF Permutations'!U28</f>
        <v>https://www.stm-assoc.org/asf/policy-024</v>
      </c>
      <c r="F35" s="34" t="str">
        <f t="shared" si="0"/>
        <v>Article Sharing Framework Policy #24</v>
      </c>
      <c r="J35" s="94" t="str">
        <f>'ASF Permutations'!S28</f>
        <v>https://doi.org/10.15223/policy-024</v>
      </c>
      <c r="K35" s="94" t="str">
        <f t="shared" si="1"/>
        <v>10.15223/policy-024</v>
      </c>
    </row>
    <row r="36" spans="2:11" ht="15">
      <c r="B36" s="33" t="str">
        <f>"Policy #"&amp;'ASF Permutations Expanded'!B29</f>
        <v>Policy #25</v>
      </c>
      <c r="D36" t="str">
        <f>'ASF Permutations'!U29</f>
        <v>https://www.stm-assoc.org/asf/policy-025</v>
      </c>
      <c r="F36" s="34" t="str">
        <f t="shared" si="0"/>
        <v>Article Sharing Framework Policy #25</v>
      </c>
      <c r="J36" s="94" t="str">
        <f>'ASF Permutations'!S29</f>
        <v>https://doi.org/10.15223/policy-025</v>
      </c>
      <c r="K36" s="94" t="str">
        <f t="shared" si="1"/>
        <v>10.15223/policy-025</v>
      </c>
    </row>
    <row r="37" spans="2:11" ht="15">
      <c r="B37" s="33" t="str">
        <f>"Policy #"&amp;'ASF Permutations Expanded'!B30</f>
        <v>Policy #26</v>
      </c>
      <c r="D37" t="str">
        <f>'ASF Permutations'!U30</f>
        <v>https://www.stm-assoc.org/asf/policy-026</v>
      </c>
      <c r="F37" s="34" t="str">
        <f t="shared" si="0"/>
        <v>Article Sharing Framework Policy #26</v>
      </c>
      <c r="J37" s="94" t="str">
        <f>'ASF Permutations'!S30</f>
        <v>https://doi.org/10.15223/policy-026</v>
      </c>
      <c r="K37" s="94" t="str">
        <f t="shared" si="1"/>
        <v>10.15223/policy-026</v>
      </c>
    </row>
    <row r="38" spans="2:11" ht="15">
      <c r="B38" s="33" t="str">
        <f>"Policy #"&amp;'ASF Permutations Expanded'!B31</f>
        <v>Policy #27</v>
      </c>
      <c r="D38" t="str">
        <f>'ASF Permutations'!U31</f>
        <v>https://www.stm-assoc.org/asf/policy-027</v>
      </c>
      <c r="F38" s="34" t="str">
        <f t="shared" si="0"/>
        <v>Article Sharing Framework Policy #27</v>
      </c>
      <c r="J38" s="94" t="str">
        <f>'ASF Permutations'!S31</f>
        <v>https://doi.org/10.15223/policy-027</v>
      </c>
      <c r="K38" s="94" t="str">
        <f t="shared" si="1"/>
        <v>10.15223/policy-027</v>
      </c>
    </row>
    <row r="39" spans="2:11" ht="15">
      <c r="B39" s="33" t="str">
        <f>"Policy #"&amp;'ASF Permutations Expanded'!B32</f>
        <v>Policy #28</v>
      </c>
      <c r="D39" t="str">
        <f>'ASF Permutations'!U32</f>
        <v>https://www.stm-assoc.org/asf/policy-028</v>
      </c>
      <c r="F39" s="34" t="str">
        <f t="shared" si="0"/>
        <v>Article Sharing Framework Policy #28</v>
      </c>
      <c r="J39" s="94" t="str">
        <f>'ASF Permutations'!S32</f>
        <v>https://doi.org/10.15223/policy-028</v>
      </c>
      <c r="K39" s="94" t="str">
        <f t="shared" si="1"/>
        <v>10.15223/policy-028</v>
      </c>
    </row>
    <row r="40" spans="2:11" ht="15">
      <c r="B40" s="33" t="str">
        <f>"Policy #"&amp;'ASF Permutations Expanded'!B33</f>
        <v>Policy #29</v>
      </c>
      <c r="D40" t="str">
        <f>'ASF Permutations'!U33</f>
        <v>https://www.stm-assoc.org/asf/policy-029</v>
      </c>
      <c r="F40" s="34" t="str">
        <f t="shared" si="0"/>
        <v>Article Sharing Framework Policy #29</v>
      </c>
      <c r="J40" s="94" t="str">
        <f>'ASF Permutations'!S33</f>
        <v>https://doi.org/10.15223/policy-029</v>
      </c>
      <c r="K40" s="94" t="str">
        <f t="shared" si="1"/>
        <v>10.15223/policy-029</v>
      </c>
    </row>
    <row r="41" spans="2:11" ht="15">
      <c r="B41" s="33" t="str">
        <f>"Policy #"&amp;'ASF Permutations Expanded'!B34</f>
        <v>Policy #30</v>
      </c>
      <c r="D41" t="str">
        <f>'ASF Permutations'!U34</f>
        <v>https://www.stm-assoc.org/asf/policy-030</v>
      </c>
      <c r="F41" s="34" t="str">
        <f t="shared" si="0"/>
        <v>Article Sharing Framework Policy #30</v>
      </c>
      <c r="J41" s="94" t="str">
        <f>'ASF Permutations'!S34</f>
        <v>https://doi.org/10.15223/policy-030</v>
      </c>
      <c r="K41" s="94" t="str">
        <f t="shared" si="1"/>
        <v>10.15223/policy-030</v>
      </c>
    </row>
    <row r="42" spans="2:11" ht="15">
      <c r="B42" s="33" t="str">
        <f>"Policy #"&amp;'ASF Permutations Expanded'!B35</f>
        <v>Policy #31</v>
      </c>
      <c r="D42" t="str">
        <f>'ASF Permutations'!U35</f>
        <v>https://www.stm-assoc.org/asf/policy-031</v>
      </c>
      <c r="F42" s="34" t="str">
        <f t="shared" si="0"/>
        <v>Article Sharing Framework Policy #31</v>
      </c>
      <c r="J42" s="94" t="str">
        <f>'ASF Permutations'!S35</f>
        <v>https://doi.org/10.15223/policy-031</v>
      </c>
      <c r="K42" s="94" t="str">
        <f t="shared" si="1"/>
        <v>10.15223/policy-031</v>
      </c>
    </row>
    <row r="43" spans="2:11" ht="15">
      <c r="B43" s="33" t="str">
        <f>"Policy #"&amp;'ASF Permutations Expanded'!B36</f>
        <v>Policy #32</v>
      </c>
      <c r="D43" t="str">
        <f>'ASF Permutations'!U36</f>
        <v>https://www.stm-assoc.org/asf/policy-032</v>
      </c>
      <c r="F43" s="34" t="str">
        <f t="shared" si="0"/>
        <v>Article Sharing Framework Policy #32</v>
      </c>
      <c r="J43" s="94" t="str">
        <f>'ASF Permutations'!S36</f>
        <v>https://doi.org/10.15223/policy-032</v>
      </c>
      <c r="K43" s="94" t="str">
        <f t="shared" si="1"/>
        <v>10.15223/policy-032</v>
      </c>
    </row>
    <row r="44" spans="2:11" ht="15">
      <c r="B44" s="33" t="str">
        <f>"Policy #"&amp;'ASF Permutations Expanded'!B37</f>
        <v>Policy #33</v>
      </c>
      <c r="D44" t="str">
        <f>'ASF Permutations'!U37</f>
        <v>https://www.stm-assoc.org/asf/policy-033</v>
      </c>
      <c r="F44" s="34" t="str">
        <f t="shared" si="0"/>
        <v>Article Sharing Framework Policy #33</v>
      </c>
      <c r="J44" s="94" t="str">
        <f>'ASF Permutations'!S37</f>
        <v>https://doi.org/10.15223/policy-033</v>
      </c>
      <c r="K44" s="94" t="str">
        <f t="shared" si="1"/>
        <v>10.15223/policy-033</v>
      </c>
    </row>
    <row r="45" spans="2:11" ht="15">
      <c r="B45" s="33" t="str">
        <f>"Policy #"&amp;'ASF Permutations Expanded'!B38</f>
        <v>Policy #34</v>
      </c>
      <c r="D45" t="str">
        <f>'ASF Permutations'!U38</f>
        <v>https://www.stm-assoc.org/asf/policy-034</v>
      </c>
      <c r="F45" s="34" t="str">
        <f t="shared" si="0"/>
        <v>Article Sharing Framework Policy #34</v>
      </c>
      <c r="J45" s="94" t="str">
        <f>'ASF Permutations'!S38</f>
        <v>https://doi.org/10.15223/policy-034</v>
      </c>
      <c r="K45" s="94" t="str">
        <f t="shared" si="1"/>
        <v>10.15223/policy-034</v>
      </c>
    </row>
    <row r="46" spans="2:11" ht="15">
      <c r="B46" s="33" t="str">
        <f>"Policy #"&amp;'ASF Permutations Expanded'!B39</f>
        <v>Policy #35</v>
      </c>
      <c r="D46" t="str">
        <f>'ASF Permutations'!U39</f>
        <v>https://www.stm-assoc.org/asf/policy-035</v>
      </c>
      <c r="F46" s="34" t="str">
        <f t="shared" si="0"/>
        <v>Article Sharing Framework Policy #35</v>
      </c>
      <c r="J46" s="94" t="str">
        <f>'ASF Permutations'!S39</f>
        <v>https://doi.org/10.15223/policy-035</v>
      </c>
      <c r="K46" s="94" t="str">
        <f t="shared" si="1"/>
        <v>10.15223/policy-035</v>
      </c>
    </row>
    <row r="47" spans="2:11" ht="15">
      <c r="B47" s="33" t="str">
        <f>"Policy #"&amp;'ASF Permutations Expanded'!B40</f>
        <v>Policy #36</v>
      </c>
      <c r="D47" t="str">
        <f>'ASF Permutations'!U40</f>
        <v>https://www.stm-assoc.org/asf/policy-036</v>
      </c>
      <c r="F47" s="34" t="str">
        <f t="shared" si="0"/>
        <v>Article Sharing Framework Policy #36</v>
      </c>
      <c r="J47" s="94" t="str">
        <f>'ASF Permutations'!S40</f>
        <v>https://doi.org/10.15223/policy-036</v>
      </c>
      <c r="K47" s="94" t="str">
        <f t="shared" si="1"/>
        <v>10.15223/policy-036</v>
      </c>
    </row>
    <row r="48" spans="2:11" ht="15">
      <c r="B48" s="33" t="str">
        <f>"Policy #"&amp;'ASF Permutations Expanded'!B41</f>
        <v>Policy #37</v>
      </c>
      <c r="D48" t="str">
        <f>'ASF Permutations'!U41</f>
        <v>https://www.stm-assoc.org/asf/policy-037</v>
      </c>
      <c r="F48" s="34" t="str">
        <f t="shared" si="0"/>
        <v>Article Sharing Framework Policy #37</v>
      </c>
      <c r="J48" s="94" t="str">
        <f>'ASF Permutations'!S41</f>
        <v>https://doi.org/10.15223/policy-037</v>
      </c>
      <c r="K48" s="94" t="str">
        <f t="shared" si="1"/>
        <v>10.15223/policy-037</v>
      </c>
    </row>
    <row r="49" spans="2:11" ht="15">
      <c r="B49" s="33" t="str">
        <f>"Policy #"&amp;'ASF Permutations Expanded'!B42</f>
        <v>Policy #38</v>
      </c>
      <c r="D49" t="str">
        <f>'ASF Permutations'!U42</f>
        <v>https://www.stm-assoc.org/asf/policy-038</v>
      </c>
      <c r="F49" s="34" t="str">
        <f t="shared" si="0"/>
        <v>Article Sharing Framework Policy #38</v>
      </c>
      <c r="J49" s="94" t="str">
        <f>'ASF Permutations'!S42</f>
        <v>https://doi.org/10.15223/policy-038</v>
      </c>
      <c r="K49" s="94" t="str">
        <f t="shared" si="1"/>
        <v>10.15223/policy-038</v>
      </c>
    </row>
    <row r="50" spans="2:11" ht="15">
      <c r="B50" s="33" t="str">
        <f>"Policy #"&amp;'ASF Permutations Expanded'!B43</f>
        <v>Policy #39</v>
      </c>
      <c r="D50" t="str">
        <f>'ASF Permutations'!U43</f>
        <v>https://www.stm-assoc.org/asf/policy-039</v>
      </c>
      <c r="F50" s="34" t="str">
        <f t="shared" si="0"/>
        <v>Article Sharing Framework Policy #39</v>
      </c>
      <c r="J50" s="94" t="str">
        <f>'ASF Permutations'!S43</f>
        <v>https://doi.org/10.15223/policy-039</v>
      </c>
      <c r="K50" s="94" t="str">
        <f t="shared" si="1"/>
        <v>10.15223/policy-039</v>
      </c>
    </row>
    <row r="51" spans="2:11" ht="15">
      <c r="B51" s="33" t="str">
        <f>"Policy #"&amp;'ASF Permutations Expanded'!B44</f>
        <v>Policy #40</v>
      </c>
      <c r="D51" t="str">
        <f>'ASF Permutations'!U44</f>
        <v>https://www.stm-assoc.org/asf/policy-040</v>
      </c>
      <c r="F51" s="34" t="str">
        <f t="shared" si="0"/>
        <v>Article Sharing Framework Policy #40</v>
      </c>
      <c r="J51" s="94" t="str">
        <f>'ASF Permutations'!S44</f>
        <v>https://doi.org/10.15223/policy-040</v>
      </c>
      <c r="K51" s="94" t="str">
        <f t="shared" si="1"/>
        <v>10.15223/policy-040</v>
      </c>
    </row>
    <row r="52" spans="2:11" ht="15">
      <c r="B52" s="33" t="str">
        <f>"Policy #"&amp;'ASF Permutations Expanded'!B45</f>
        <v>Policy #41</v>
      </c>
      <c r="D52" t="str">
        <f>'ASF Permutations'!U45</f>
        <v>https://www.stm-assoc.org/asf/policy-041</v>
      </c>
      <c r="F52" s="34" t="str">
        <f t="shared" si="0"/>
        <v>Article Sharing Framework Policy #41</v>
      </c>
      <c r="J52" s="94" t="str">
        <f>'ASF Permutations'!S45</f>
        <v>https://doi.org/10.15223/policy-041</v>
      </c>
      <c r="K52" s="94" t="str">
        <f t="shared" si="1"/>
        <v>10.15223/policy-041</v>
      </c>
    </row>
    <row r="53" spans="2:11" ht="15">
      <c r="B53" s="33" t="str">
        <f>"Policy #"&amp;'ASF Permutations Expanded'!B46</f>
        <v>Policy #42</v>
      </c>
      <c r="D53" t="str">
        <f>'ASF Permutations'!U46</f>
        <v>https://www.stm-assoc.org/asf/policy-042</v>
      </c>
      <c r="F53" s="34" t="str">
        <f t="shared" si="0"/>
        <v>Article Sharing Framework Policy #42</v>
      </c>
      <c r="J53" s="94" t="str">
        <f>'ASF Permutations'!S46</f>
        <v>https://doi.org/10.15223/policy-042</v>
      </c>
      <c r="K53" s="94" t="str">
        <f t="shared" si="1"/>
        <v>10.15223/policy-042</v>
      </c>
    </row>
    <row r="54" spans="2:11" ht="15">
      <c r="B54" s="33" t="str">
        <f>"Policy #"&amp;'ASF Permutations Expanded'!B47</f>
        <v>Policy #43</v>
      </c>
      <c r="D54" t="str">
        <f>'ASF Permutations'!U47</f>
        <v>https://www.stm-assoc.org/asf/policy-043</v>
      </c>
      <c r="F54" s="34" t="str">
        <f t="shared" si="0"/>
        <v>Article Sharing Framework Policy #43</v>
      </c>
      <c r="J54" s="94" t="str">
        <f>'ASF Permutations'!S47</f>
        <v>https://doi.org/10.15223/policy-043</v>
      </c>
      <c r="K54" s="94" t="str">
        <f t="shared" si="1"/>
        <v>10.15223/policy-043</v>
      </c>
    </row>
    <row r="55" spans="2:11" ht="15">
      <c r="B55" s="33" t="str">
        <f>"Policy #"&amp;'ASF Permutations Expanded'!B48</f>
        <v>Policy #44</v>
      </c>
      <c r="D55" t="str">
        <f>'ASF Permutations'!U48</f>
        <v>https://www.stm-assoc.org/asf/policy-044</v>
      </c>
      <c r="F55" s="34" t="str">
        <f t="shared" si="0"/>
        <v>Article Sharing Framework Policy #44</v>
      </c>
      <c r="J55" s="94" t="str">
        <f>'ASF Permutations'!S48</f>
        <v>https://doi.org/10.15223/policy-044</v>
      </c>
      <c r="K55" s="94" t="str">
        <f t="shared" si="1"/>
        <v>10.15223/policy-044</v>
      </c>
    </row>
    <row r="56" spans="2:11" ht="15">
      <c r="B56" s="33" t="str">
        <f>"Policy #"&amp;'ASF Permutations Expanded'!B49</f>
        <v>Policy #45</v>
      </c>
      <c r="D56" t="str">
        <f>'ASF Permutations'!U49</f>
        <v>https://www.stm-assoc.org/asf/policy-045</v>
      </c>
      <c r="F56" s="34" t="str">
        <f t="shared" si="0"/>
        <v>Article Sharing Framework Policy #45</v>
      </c>
      <c r="J56" s="94" t="str">
        <f>'ASF Permutations'!S49</f>
        <v>https://doi.org/10.15223/policy-045</v>
      </c>
      <c r="K56" s="94" t="str">
        <f t="shared" si="1"/>
        <v>10.15223/policy-045</v>
      </c>
    </row>
    <row r="57" spans="2:11" ht="15">
      <c r="B57" s="33" t="str">
        <f>"Policy #"&amp;'ASF Permutations Expanded'!B50</f>
        <v>Policy #46</v>
      </c>
      <c r="D57" t="str">
        <f>'ASF Permutations'!U50</f>
        <v>https://www.stm-assoc.org/asf/policy-046</v>
      </c>
      <c r="F57" s="34" t="str">
        <f t="shared" si="0"/>
        <v>Article Sharing Framework Policy #46</v>
      </c>
      <c r="J57" s="94" t="str">
        <f>'ASF Permutations'!S50</f>
        <v>https://doi.org/10.15223/policy-046</v>
      </c>
      <c r="K57" s="94" t="str">
        <f t="shared" si="1"/>
        <v>10.15223/policy-046</v>
      </c>
    </row>
    <row r="58" spans="2:11" ht="15">
      <c r="B58" s="33" t="str">
        <f>"Policy #"&amp;'ASF Permutations Expanded'!B51</f>
        <v>Policy #47</v>
      </c>
      <c r="D58" t="str">
        <f>'ASF Permutations'!U51</f>
        <v>https://www.stm-assoc.org/asf/policy-047</v>
      </c>
      <c r="F58" s="34" t="str">
        <f t="shared" si="0"/>
        <v>Article Sharing Framework Policy #47</v>
      </c>
      <c r="J58" s="94" t="str">
        <f>'ASF Permutations'!S51</f>
        <v>https://doi.org/10.15223/policy-047</v>
      </c>
      <c r="K58" s="94" t="str">
        <f t="shared" si="1"/>
        <v>10.15223/policy-047</v>
      </c>
    </row>
    <row r="59" spans="2:11" ht="15">
      <c r="B59" s="33" t="str">
        <f>"Policy #"&amp;'ASF Permutations Expanded'!B52</f>
        <v>Policy #48</v>
      </c>
      <c r="D59" t="str">
        <f>'ASF Permutations'!U52</f>
        <v>https://www.stm-assoc.org/asf/policy-048</v>
      </c>
      <c r="F59" s="34" t="str">
        <f t="shared" si="0"/>
        <v>Article Sharing Framework Policy #48</v>
      </c>
      <c r="J59" s="94" t="str">
        <f>'ASF Permutations'!S52</f>
        <v>https://doi.org/10.15223/policy-048</v>
      </c>
      <c r="K59" s="94" t="str">
        <f t="shared" si="1"/>
        <v>10.15223/policy-048</v>
      </c>
    </row>
  </sheetData>
  <hyperlinks>
    <hyperlink ref="J8" r:id="rId1" display="https://doi.org/10.15223/asf-vocabulary"/>
    <hyperlink ref="J10" r:id="rId2" display="https://doi.org/10.15223/asf-profile"/>
  </hyperlinks>
  <printOptions/>
  <pageMargins left="0.7" right="0.7" top="0.75" bottom="0.75" header="0.3" footer="0.3"/>
  <pageSetup horizontalDpi="300" verticalDpi="300" orientation="portrait" paperSize="9"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S58"/>
  <sheetViews>
    <sheetView zoomScale="115" zoomScaleNormal="115" workbookViewId="0" topLeftCell="A1">
      <pane xSplit="13" ySplit="4" topLeftCell="R5" activePane="bottomRight" state="frozen"/>
      <selection pane="topRight" activeCell="N1" sqref="N1"/>
      <selection pane="bottomLeft" activeCell="A5" sqref="A5"/>
      <selection pane="bottomRight" activeCell="S12" sqref="S12"/>
    </sheetView>
  </sheetViews>
  <sheetFormatPr defaultColWidth="9.140625" defaultRowHeight="15"/>
  <cols>
    <col min="1" max="1" width="1.7109375" style="0" customWidth="1"/>
    <col min="2" max="2" width="5.28125" style="2" customWidth="1"/>
    <col min="3" max="13" width="5.421875" style="1" customWidth="1"/>
    <col min="14" max="14" width="2.57421875" style="0" customWidth="1"/>
    <col min="15" max="15" width="36.421875" style="0" customWidth="1"/>
    <col min="16" max="16" width="2.00390625" style="0" customWidth="1"/>
    <col min="17" max="17" width="49.00390625" style="0" bestFit="1" customWidth="1"/>
    <col min="18" max="18" width="2.00390625" style="0" customWidth="1"/>
    <col min="19" max="19" width="49.57421875" style="0" customWidth="1"/>
    <col min="21" max="21" width="2.57421875" style="0" customWidth="1"/>
    <col min="22" max="22" width="12.7109375" style="0" customWidth="1"/>
  </cols>
  <sheetData>
    <row r="2" spans="3:19" ht="17.65" customHeight="1" thickBot="1">
      <c r="C2" s="159" t="s">
        <v>15</v>
      </c>
      <c r="D2" s="160"/>
      <c r="E2" s="160"/>
      <c r="F2" s="160"/>
      <c r="G2" s="160"/>
      <c r="H2" s="160"/>
      <c r="I2" s="160"/>
      <c r="J2" s="160"/>
      <c r="K2" s="160"/>
      <c r="L2" s="160"/>
      <c r="M2" s="160"/>
      <c r="O2" s="12" t="s">
        <v>19</v>
      </c>
      <c r="Q2" s="31" t="s">
        <v>20</v>
      </c>
      <c r="S2" s="37" t="s">
        <v>37</v>
      </c>
    </row>
    <row r="3" spans="2:17" ht="14.65" customHeight="1">
      <c r="B3" s="13" t="s">
        <v>17</v>
      </c>
      <c r="C3" s="161" t="s">
        <v>0</v>
      </c>
      <c r="D3" s="162"/>
      <c r="E3" s="163" t="s">
        <v>3</v>
      </c>
      <c r="F3" s="163"/>
      <c r="G3" s="163"/>
      <c r="H3" s="156" t="s">
        <v>7</v>
      </c>
      <c r="I3" s="156"/>
      <c r="J3" s="157" t="s">
        <v>10</v>
      </c>
      <c r="K3" s="157"/>
      <c r="L3" s="157"/>
      <c r="M3" s="158"/>
      <c r="O3" t="s">
        <v>44</v>
      </c>
      <c r="Q3" t="s">
        <v>21</v>
      </c>
    </row>
    <row r="4" spans="2:17" ht="15" customHeight="1" thickBot="1">
      <c r="B4" s="14"/>
      <c r="C4" s="19" t="s">
        <v>1</v>
      </c>
      <c r="D4" s="20" t="s">
        <v>2</v>
      </c>
      <c r="E4" s="21" t="s">
        <v>4</v>
      </c>
      <c r="F4" s="21" t="s">
        <v>5</v>
      </c>
      <c r="G4" s="21" t="s">
        <v>6</v>
      </c>
      <c r="H4" s="22" t="s">
        <v>8</v>
      </c>
      <c r="I4" s="22" t="s">
        <v>9</v>
      </c>
      <c r="J4" s="23" t="s">
        <v>11</v>
      </c>
      <c r="K4" s="23" t="s">
        <v>12</v>
      </c>
      <c r="L4" s="23" t="s">
        <v>13</v>
      </c>
      <c r="M4" s="24" t="s">
        <v>14</v>
      </c>
      <c r="O4" s="32" t="s">
        <v>29</v>
      </c>
      <c r="P4" s="32"/>
      <c r="Q4" s="32" t="s">
        <v>22</v>
      </c>
    </row>
    <row r="5" spans="2:19" ht="13.25" customHeight="1">
      <c r="B5" s="3">
        <v>1</v>
      </c>
      <c r="C5" s="15" t="s">
        <v>16</v>
      </c>
      <c r="D5" s="25" t="s">
        <v>16</v>
      </c>
      <c r="E5" s="16" t="s">
        <v>16</v>
      </c>
      <c r="F5" s="30" t="s">
        <v>18</v>
      </c>
      <c r="G5" s="30" t="s">
        <v>18</v>
      </c>
      <c r="H5" s="17" t="s">
        <v>16</v>
      </c>
      <c r="I5" s="28" t="s">
        <v>16</v>
      </c>
      <c r="J5" s="18" t="s">
        <v>16</v>
      </c>
      <c r="K5" s="29" t="s">
        <v>16</v>
      </c>
      <c r="L5" s="29" t="s">
        <v>16</v>
      </c>
      <c r="M5" s="29" t="s">
        <v>16</v>
      </c>
      <c r="O5" t="str">
        <f>O$4&amp;"/stm-asf-policy-"&amp;TEXT($B5,"00#")</f>
        <v>https://doi.org/10.15223/stm-asf-policy-001</v>
      </c>
      <c r="Q5" t="str">
        <f aca="true" t="shared" si="0" ref="Q5:Q23">Q$4&amp;"/asf-policy-"&amp;TEXT($B5,"00#")&amp;"-1.0"</f>
        <v>https://www.stm-assoc.org/asf/asf-policy-001-1.0</v>
      </c>
      <c r="S5" t="e">
        <f>#REF!</f>
        <v>#REF!</v>
      </c>
    </row>
    <row r="6" spans="2:19" ht="13.25" customHeight="1">
      <c r="B6" s="3">
        <f>B5+1</f>
        <v>2</v>
      </c>
      <c r="C6" s="4" t="s">
        <v>16</v>
      </c>
      <c r="D6" s="26" t="s">
        <v>16</v>
      </c>
      <c r="E6" s="5" t="s">
        <v>16</v>
      </c>
      <c r="F6" s="30" t="s">
        <v>18</v>
      </c>
      <c r="G6" s="30" t="s">
        <v>18</v>
      </c>
      <c r="H6" s="6" t="s">
        <v>16</v>
      </c>
      <c r="I6" s="28" t="s">
        <v>16</v>
      </c>
      <c r="J6" s="7"/>
      <c r="K6" s="8" t="s">
        <v>16</v>
      </c>
      <c r="L6" s="8"/>
      <c r="M6" s="29" t="s">
        <v>16</v>
      </c>
      <c r="O6" t="str">
        <f aca="true" t="shared" si="1" ref="O6:O52">O$4&amp;"/stm-asf-policy-"&amp;TEXT($B6,"00#")</f>
        <v>https://doi.org/10.15223/stm-asf-policy-002</v>
      </c>
      <c r="Q6" t="str">
        <f t="shared" si="0"/>
        <v>https://www.stm-assoc.org/asf/asf-policy-002-1.0</v>
      </c>
      <c r="S6" t="e">
        <f>#REF!</f>
        <v>#REF!</v>
      </c>
    </row>
    <row r="7" spans="2:19" ht="13.25" customHeight="1">
      <c r="B7" s="3">
        <f aca="true" t="shared" si="2" ref="B7:B55">B6+1</f>
        <v>3</v>
      </c>
      <c r="C7" s="4" t="s">
        <v>16</v>
      </c>
      <c r="D7" s="26" t="s">
        <v>16</v>
      </c>
      <c r="E7" s="5" t="s">
        <v>16</v>
      </c>
      <c r="F7" s="30" t="s">
        <v>18</v>
      </c>
      <c r="G7" s="30" t="s">
        <v>18</v>
      </c>
      <c r="H7" s="6" t="s">
        <v>16</v>
      </c>
      <c r="I7" s="28" t="s">
        <v>16</v>
      </c>
      <c r="J7" s="8"/>
      <c r="K7" s="8"/>
      <c r="L7" s="8" t="s">
        <v>16</v>
      </c>
      <c r="M7" s="29" t="s">
        <v>16</v>
      </c>
      <c r="O7" t="str">
        <f t="shared" si="1"/>
        <v>https://doi.org/10.15223/stm-asf-policy-003</v>
      </c>
      <c r="Q7" t="str">
        <f t="shared" si="0"/>
        <v>https://www.stm-assoc.org/asf/asf-policy-003-1.0</v>
      </c>
      <c r="S7" t="e">
        <f>#REF!</f>
        <v>#REF!</v>
      </c>
    </row>
    <row r="8" spans="2:19" ht="13.25" customHeight="1">
      <c r="B8" s="3">
        <f t="shared" si="2"/>
        <v>4</v>
      </c>
      <c r="C8" s="4" t="s">
        <v>16</v>
      </c>
      <c r="D8" s="26" t="s">
        <v>16</v>
      </c>
      <c r="E8" s="5" t="s">
        <v>16</v>
      </c>
      <c r="F8" s="30" t="s">
        <v>18</v>
      </c>
      <c r="G8" s="30" t="s">
        <v>18</v>
      </c>
      <c r="H8" s="6" t="s">
        <v>16</v>
      </c>
      <c r="I8" s="28" t="s">
        <v>16</v>
      </c>
      <c r="J8" s="8"/>
      <c r="K8" s="8"/>
      <c r="L8" s="8"/>
      <c r="M8" s="8" t="s">
        <v>16</v>
      </c>
      <c r="O8" t="str">
        <f t="shared" si="1"/>
        <v>https://doi.org/10.15223/stm-asf-policy-004</v>
      </c>
      <c r="Q8" t="str">
        <f t="shared" si="0"/>
        <v>https://www.stm-assoc.org/asf/asf-policy-004-1.0</v>
      </c>
      <c r="S8" t="e">
        <f>#REF!</f>
        <v>#REF!</v>
      </c>
    </row>
    <row r="9" spans="2:19" ht="13.25" customHeight="1">
      <c r="B9" s="3">
        <f t="shared" si="2"/>
        <v>5</v>
      </c>
      <c r="C9" s="10" t="s">
        <v>16</v>
      </c>
      <c r="D9" s="27" t="s">
        <v>16</v>
      </c>
      <c r="E9" s="5" t="s">
        <v>16</v>
      </c>
      <c r="F9" s="30" t="s">
        <v>18</v>
      </c>
      <c r="G9" s="30" t="s">
        <v>18</v>
      </c>
      <c r="H9" s="9"/>
      <c r="I9" s="6" t="s">
        <v>16</v>
      </c>
      <c r="J9" s="18" t="s">
        <v>16</v>
      </c>
      <c r="K9" s="29" t="s">
        <v>16</v>
      </c>
      <c r="L9" s="29" t="s">
        <v>16</v>
      </c>
      <c r="M9" s="29" t="s">
        <v>16</v>
      </c>
      <c r="O9" t="str">
        <f t="shared" si="1"/>
        <v>https://doi.org/10.15223/stm-asf-policy-005</v>
      </c>
      <c r="Q9" t="str">
        <f t="shared" si="0"/>
        <v>https://www.stm-assoc.org/asf/asf-policy-005-1.0</v>
      </c>
      <c r="S9" t="e">
        <f>#REF!</f>
        <v>#REF!</v>
      </c>
    </row>
    <row r="10" spans="2:19" ht="13.25" customHeight="1">
      <c r="B10" s="3">
        <f t="shared" si="2"/>
        <v>6</v>
      </c>
      <c r="C10" s="10" t="s">
        <v>16</v>
      </c>
      <c r="D10" s="27" t="s">
        <v>16</v>
      </c>
      <c r="E10" s="5" t="s">
        <v>16</v>
      </c>
      <c r="F10" s="30" t="s">
        <v>18</v>
      </c>
      <c r="G10" s="30" t="s">
        <v>18</v>
      </c>
      <c r="H10" s="9"/>
      <c r="I10" s="6" t="s">
        <v>16</v>
      </c>
      <c r="J10" s="7"/>
      <c r="K10" s="8" t="s">
        <v>16</v>
      </c>
      <c r="L10" s="8"/>
      <c r="M10" s="29" t="s">
        <v>16</v>
      </c>
      <c r="O10" t="str">
        <f t="shared" si="1"/>
        <v>https://doi.org/10.15223/stm-asf-policy-006</v>
      </c>
      <c r="Q10" t="str">
        <f t="shared" si="0"/>
        <v>https://www.stm-assoc.org/asf/asf-policy-006-1.0</v>
      </c>
      <c r="S10" t="e">
        <f>#REF!</f>
        <v>#REF!</v>
      </c>
    </row>
    <row r="11" spans="2:19" ht="13.25" customHeight="1">
      <c r="B11" s="3">
        <f t="shared" si="2"/>
        <v>7</v>
      </c>
      <c r="C11" s="10" t="s">
        <v>16</v>
      </c>
      <c r="D11" s="27" t="s">
        <v>16</v>
      </c>
      <c r="E11" s="5" t="s">
        <v>16</v>
      </c>
      <c r="F11" s="30" t="s">
        <v>18</v>
      </c>
      <c r="G11" s="30" t="s">
        <v>18</v>
      </c>
      <c r="H11" s="9"/>
      <c r="I11" s="6" t="s">
        <v>16</v>
      </c>
      <c r="J11" s="8"/>
      <c r="K11" s="8"/>
      <c r="L11" s="8" t="s">
        <v>16</v>
      </c>
      <c r="M11" s="29" t="s">
        <v>16</v>
      </c>
      <c r="O11" t="str">
        <f t="shared" si="1"/>
        <v>https://doi.org/10.15223/stm-asf-policy-007</v>
      </c>
      <c r="Q11" t="str">
        <f t="shared" si="0"/>
        <v>https://www.stm-assoc.org/asf/asf-policy-007-1.0</v>
      </c>
      <c r="S11" t="e">
        <f>#REF!</f>
        <v>#REF!</v>
      </c>
    </row>
    <row r="12" spans="2:19" ht="13.25" customHeight="1">
      <c r="B12" s="3">
        <f t="shared" si="2"/>
        <v>8</v>
      </c>
      <c r="C12" s="10" t="s">
        <v>16</v>
      </c>
      <c r="D12" s="27" t="s">
        <v>16</v>
      </c>
      <c r="E12" s="5" t="s">
        <v>16</v>
      </c>
      <c r="F12" s="30" t="s">
        <v>18</v>
      </c>
      <c r="G12" s="30" t="s">
        <v>18</v>
      </c>
      <c r="H12" s="9"/>
      <c r="I12" s="6" t="s">
        <v>16</v>
      </c>
      <c r="J12" s="8"/>
      <c r="K12" s="8"/>
      <c r="L12" s="8"/>
      <c r="M12" s="8" t="s">
        <v>16</v>
      </c>
      <c r="O12" t="str">
        <f t="shared" si="1"/>
        <v>https://doi.org/10.15223/stm-asf-policy-008</v>
      </c>
      <c r="Q12" t="str">
        <f t="shared" si="0"/>
        <v>https://www.stm-assoc.org/asf/asf-policy-008-1.0</v>
      </c>
      <c r="S12" t="e">
        <f>#REF!</f>
        <v>#REF!</v>
      </c>
    </row>
    <row r="13" spans="2:19" ht="13.25" customHeight="1">
      <c r="B13" s="3">
        <f t="shared" si="2"/>
        <v>9</v>
      </c>
      <c r="C13" s="4" t="s">
        <v>16</v>
      </c>
      <c r="D13" s="26" t="s">
        <v>16</v>
      </c>
      <c r="E13" s="5"/>
      <c r="F13" s="5" t="s">
        <v>16</v>
      </c>
      <c r="G13" s="30" t="s">
        <v>18</v>
      </c>
      <c r="H13" s="6" t="s">
        <v>16</v>
      </c>
      <c r="I13" s="28" t="s">
        <v>16</v>
      </c>
      <c r="J13" s="18" t="s">
        <v>16</v>
      </c>
      <c r="K13" s="29" t="s">
        <v>16</v>
      </c>
      <c r="L13" s="29" t="s">
        <v>16</v>
      </c>
      <c r="M13" s="29" t="s">
        <v>16</v>
      </c>
      <c r="O13" t="str">
        <f t="shared" si="1"/>
        <v>https://doi.org/10.15223/stm-asf-policy-009</v>
      </c>
      <c r="Q13" t="str">
        <f t="shared" si="0"/>
        <v>https://www.stm-assoc.org/asf/asf-policy-009-1.0</v>
      </c>
      <c r="S13" t="e">
        <f>#REF!</f>
        <v>#REF!</v>
      </c>
    </row>
    <row r="14" spans="2:19" ht="13.25" customHeight="1">
      <c r="B14" s="3">
        <f t="shared" si="2"/>
        <v>10</v>
      </c>
      <c r="C14" s="4" t="s">
        <v>16</v>
      </c>
      <c r="D14" s="26" t="s">
        <v>16</v>
      </c>
      <c r="E14" s="5"/>
      <c r="F14" s="5" t="s">
        <v>16</v>
      </c>
      <c r="G14" s="30" t="s">
        <v>18</v>
      </c>
      <c r="H14" s="6" t="s">
        <v>16</v>
      </c>
      <c r="I14" s="28" t="s">
        <v>16</v>
      </c>
      <c r="J14" s="7"/>
      <c r="K14" s="8" t="s">
        <v>16</v>
      </c>
      <c r="L14" s="8"/>
      <c r="M14" s="29" t="s">
        <v>16</v>
      </c>
      <c r="O14" t="str">
        <f t="shared" si="1"/>
        <v>https://doi.org/10.15223/stm-asf-policy-010</v>
      </c>
      <c r="Q14" t="str">
        <f t="shared" si="0"/>
        <v>https://www.stm-assoc.org/asf/asf-policy-010-1.0</v>
      </c>
      <c r="S14" t="e">
        <f>#REF!</f>
        <v>#REF!</v>
      </c>
    </row>
    <row r="15" spans="2:19" ht="13.25" customHeight="1">
      <c r="B15" s="3">
        <f t="shared" si="2"/>
        <v>11</v>
      </c>
      <c r="C15" s="4" t="s">
        <v>16</v>
      </c>
      <c r="D15" s="26" t="s">
        <v>16</v>
      </c>
      <c r="E15" s="5"/>
      <c r="F15" s="5" t="s">
        <v>16</v>
      </c>
      <c r="G15" s="30" t="s">
        <v>18</v>
      </c>
      <c r="H15" s="6" t="s">
        <v>16</v>
      </c>
      <c r="I15" s="28" t="s">
        <v>16</v>
      </c>
      <c r="J15" s="8"/>
      <c r="K15" s="8"/>
      <c r="L15" s="8" t="s">
        <v>16</v>
      </c>
      <c r="M15" s="29" t="s">
        <v>16</v>
      </c>
      <c r="O15" t="str">
        <f t="shared" si="1"/>
        <v>https://doi.org/10.15223/stm-asf-policy-011</v>
      </c>
      <c r="Q15" t="str">
        <f t="shared" si="0"/>
        <v>https://www.stm-assoc.org/asf/asf-policy-011-1.0</v>
      </c>
      <c r="S15" t="e">
        <f>#REF!</f>
        <v>#REF!</v>
      </c>
    </row>
    <row r="16" spans="2:19" ht="13.25" customHeight="1">
      <c r="B16" s="3">
        <f t="shared" si="2"/>
        <v>12</v>
      </c>
      <c r="C16" s="4" t="s">
        <v>16</v>
      </c>
      <c r="D16" s="26" t="s">
        <v>16</v>
      </c>
      <c r="E16" s="5"/>
      <c r="F16" s="5" t="s">
        <v>16</v>
      </c>
      <c r="G16" s="30" t="s">
        <v>18</v>
      </c>
      <c r="H16" s="6" t="s">
        <v>16</v>
      </c>
      <c r="I16" s="28" t="s">
        <v>16</v>
      </c>
      <c r="J16" s="8"/>
      <c r="K16" s="8"/>
      <c r="L16" s="8"/>
      <c r="M16" s="8" t="s">
        <v>16</v>
      </c>
      <c r="O16" t="str">
        <f t="shared" si="1"/>
        <v>https://doi.org/10.15223/stm-asf-policy-012</v>
      </c>
      <c r="Q16" t="str">
        <f t="shared" si="0"/>
        <v>https://www.stm-assoc.org/asf/asf-policy-012-1.0</v>
      </c>
      <c r="S16" t="e">
        <f>#REF!</f>
        <v>#REF!</v>
      </c>
    </row>
    <row r="17" spans="2:19" ht="13.25" customHeight="1">
      <c r="B17" s="3">
        <f t="shared" si="2"/>
        <v>13</v>
      </c>
      <c r="C17" s="10" t="s">
        <v>16</v>
      </c>
      <c r="D17" s="27" t="s">
        <v>16</v>
      </c>
      <c r="E17" s="5"/>
      <c r="F17" s="5" t="s">
        <v>16</v>
      </c>
      <c r="G17" s="30" t="s">
        <v>18</v>
      </c>
      <c r="H17" s="9"/>
      <c r="I17" s="6" t="s">
        <v>16</v>
      </c>
      <c r="J17" s="18" t="s">
        <v>16</v>
      </c>
      <c r="K17" s="29" t="s">
        <v>16</v>
      </c>
      <c r="L17" s="29" t="s">
        <v>16</v>
      </c>
      <c r="M17" s="29" t="s">
        <v>16</v>
      </c>
      <c r="O17" t="str">
        <f t="shared" si="1"/>
        <v>https://doi.org/10.15223/stm-asf-policy-013</v>
      </c>
      <c r="Q17" t="str">
        <f t="shared" si="0"/>
        <v>https://www.stm-assoc.org/asf/asf-policy-013-1.0</v>
      </c>
      <c r="S17" t="e">
        <f>#REF!</f>
        <v>#REF!</v>
      </c>
    </row>
    <row r="18" spans="2:19" ht="13.25" customHeight="1">
      <c r="B18" s="3">
        <f t="shared" si="2"/>
        <v>14</v>
      </c>
      <c r="C18" s="10" t="s">
        <v>16</v>
      </c>
      <c r="D18" s="27" t="s">
        <v>16</v>
      </c>
      <c r="E18" s="5"/>
      <c r="F18" s="5" t="s">
        <v>16</v>
      </c>
      <c r="G18" s="30" t="s">
        <v>18</v>
      </c>
      <c r="H18" s="9"/>
      <c r="I18" s="6" t="s">
        <v>16</v>
      </c>
      <c r="J18" s="7"/>
      <c r="K18" s="8" t="s">
        <v>16</v>
      </c>
      <c r="L18" s="8"/>
      <c r="M18" s="29" t="s">
        <v>16</v>
      </c>
      <c r="O18" t="str">
        <f t="shared" si="1"/>
        <v>https://doi.org/10.15223/stm-asf-policy-014</v>
      </c>
      <c r="Q18" t="str">
        <f t="shared" si="0"/>
        <v>https://www.stm-assoc.org/asf/asf-policy-014-1.0</v>
      </c>
      <c r="S18" t="e">
        <f>#REF!</f>
        <v>#REF!</v>
      </c>
    </row>
    <row r="19" spans="2:19" ht="13.25" customHeight="1">
      <c r="B19" s="3">
        <f t="shared" si="2"/>
        <v>15</v>
      </c>
      <c r="C19" s="10" t="s">
        <v>16</v>
      </c>
      <c r="D19" s="27" t="s">
        <v>16</v>
      </c>
      <c r="E19" s="5"/>
      <c r="F19" s="5" t="s">
        <v>16</v>
      </c>
      <c r="G19" s="30" t="s">
        <v>18</v>
      </c>
      <c r="H19" s="9"/>
      <c r="I19" s="6" t="s">
        <v>16</v>
      </c>
      <c r="J19" s="8"/>
      <c r="K19" s="8"/>
      <c r="L19" s="8" t="s">
        <v>16</v>
      </c>
      <c r="M19" s="29" t="s">
        <v>16</v>
      </c>
      <c r="O19" t="str">
        <f t="shared" si="1"/>
        <v>https://doi.org/10.15223/stm-asf-policy-015</v>
      </c>
      <c r="Q19" t="str">
        <f t="shared" si="0"/>
        <v>https://www.stm-assoc.org/asf/asf-policy-015-1.0</v>
      </c>
      <c r="S19" t="e">
        <f>#REF!</f>
        <v>#REF!</v>
      </c>
    </row>
    <row r="20" spans="2:19" ht="13.25" customHeight="1">
      <c r="B20" s="3">
        <f t="shared" si="2"/>
        <v>16</v>
      </c>
      <c r="C20" s="10" t="s">
        <v>16</v>
      </c>
      <c r="D20" s="27" t="s">
        <v>16</v>
      </c>
      <c r="E20" s="5"/>
      <c r="F20" s="5" t="s">
        <v>16</v>
      </c>
      <c r="G20" s="30" t="s">
        <v>18</v>
      </c>
      <c r="H20" s="9"/>
      <c r="I20" s="6" t="s">
        <v>16</v>
      </c>
      <c r="J20" s="8"/>
      <c r="K20" s="8"/>
      <c r="L20" s="8"/>
      <c r="M20" s="8" t="s">
        <v>16</v>
      </c>
      <c r="O20" t="str">
        <f t="shared" si="1"/>
        <v>https://doi.org/10.15223/stm-asf-policy-016</v>
      </c>
      <c r="Q20" t="str">
        <f t="shared" si="0"/>
        <v>https://www.stm-assoc.org/asf/asf-policy-016-1.0</v>
      </c>
      <c r="S20" t="e">
        <f>#REF!</f>
        <v>#REF!</v>
      </c>
    </row>
    <row r="21" spans="2:19" ht="13.25" customHeight="1">
      <c r="B21" s="3">
        <f t="shared" si="2"/>
        <v>17</v>
      </c>
      <c r="C21" s="10" t="s">
        <v>16</v>
      </c>
      <c r="D21" s="27" t="s">
        <v>16</v>
      </c>
      <c r="E21" s="11"/>
      <c r="F21" s="11"/>
      <c r="G21" s="5" t="s">
        <v>16</v>
      </c>
      <c r="H21" s="6" t="s">
        <v>16</v>
      </c>
      <c r="I21" s="28" t="s">
        <v>16</v>
      </c>
      <c r="J21" s="18" t="s">
        <v>16</v>
      </c>
      <c r="K21" s="29" t="s">
        <v>16</v>
      </c>
      <c r="L21" s="29" t="s">
        <v>16</v>
      </c>
      <c r="M21" s="29" t="s">
        <v>16</v>
      </c>
      <c r="O21" t="str">
        <f t="shared" si="1"/>
        <v>https://doi.org/10.15223/stm-asf-policy-017</v>
      </c>
      <c r="Q21" t="str">
        <f t="shared" si="0"/>
        <v>https://www.stm-assoc.org/asf/asf-policy-017-1.0</v>
      </c>
      <c r="S21" t="e">
        <f>#REF!</f>
        <v>#REF!</v>
      </c>
    </row>
    <row r="22" spans="2:19" ht="13.25" customHeight="1">
      <c r="B22" s="3">
        <f t="shared" si="2"/>
        <v>18</v>
      </c>
      <c r="C22" s="10" t="s">
        <v>16</v>
      </c>
      <c r="D22" s="27" t="s">
        <v>16</v>
      </c>
      <c r="E22" s="11"/>
      <c r="F22" s="11"/>
      <c r="G22" s="5" t="s">
        <v>16</v>
      </c>
      <c r="H22" s="6" t="s">
        <v>16</v>
      </c>
      <c r="I22" s="28" t="s">
        <v>16</v>
      </c>
      <c r="J22" s="7"/>
      <c r="K22" s="8" t="s">
        <v>16</v>
      </c>
      <c r="L22" s="8"/>
      <c r="M22" s="29" t="s">
        <v>16</v>
      </c>
      <c r="O22" t="str">
        <f t="shared" si="1"/>
        <v>https://doi.org/10.15223/stm-asf-policy-018</v>
      </c>
      <c r="Q22" t="str">
        <f t="shared" si="0"/>
        <v>https://www.stm-assoc.org/asf/asf-policy-018-1.0</v>
      </c>
      <c r="S22" t="e">
        <f>#REF!</f>
        <v>#REF!</v>
      </c>
    </row>
    <row r="23" spans="2:19" ht="13.25" customHeight="1">
      <c r="B23" s="3">
        <f t="shared" si="2"/>
        <v>19</v>
      </c>
      <c r="C23" s="10" t="s">
        <v>16</v>
      </c>
      <c r="D23" s="27" t="s">
        <v>16</v>
      </c>
      <c r="E23" s="11"/>
      <c r="F23" s="11"/>
      <c r="G23" s="5" t="s">
        <v>16</v>
      </c>
      <c r="H23" s="6" t="s">
        <v>16</v>
      </c>
      <c r="I23" s="28" t="s">
        <v>16</v>
      </c>
      <c r="J23" s="8"/>
      <c r="K23" s="8"/>
      <c r="L23" s="8" t="s">
        <v>16</v>
      </c>
      <c r="M23" s="29" t="s">
        <v>16</v>
      </c>
      <c r="O23" t="str">
        <f t="shared" si="1"/>
        <v>https://doi.org/10.15223/stm-asf-policy-019</v>
      </c>
      <c r="Q23" t="str">
        <f t="shared" si="0"/>
        <v>https://www.stm-assoc.org/asf/asf-policy-019-1.0</v>
      </c>
      <c r="S23" t="e">
        <f>#REF!</f>
        <v>#REF!</v>
      </c>
    </row>
    <row r="24" spans="2:19" ht="13.25" customHeight="1">
      <c r="B24" s="3">
        <f t="shared" si="2"/>
        <v>20</v>
      </c>
      <c r="C24" s="10" t="s">
        <v>16</v>
      </c>
      <c r="D24" s="27" t="s">
        <v>16</v>
      </c>
      <c r="E24" s="11"/>
      <c r="F24" s="11"/>
      <c r="G24" s="5" t="s">
        <v>16</v>
      </c>
      <c r="H24" s="6" t="s">
        <v>16</v>
      </c>
      <c r="I24" s="28" t="s">
        <v>16</v>
      </c>
      <c r="J24" s="8"/>
      <c r="K24" s="8"/>
      <c r="L24" s="8"/>
      <c r="M24" s="8" t="s">
        <v>16</v>
      </c>
      <c r="O24" t="str">
        <f t="shared" si="1"/>
        <v>https://doi.org/10.15223/stm-asf-policy-020</v>
      </c>
      <c r="Q24" t="str">
        <f>Q$4&amp;"/asf-policy-"&amp;TEXT($B24,"00#")&amp;"-1.0"</f>
        <v>https://www.stm-assoc.org/asf/asf-policy-020-1.0</v>
      </c>
      <c r="S24" t="e">
        <f>#REF!</f>
        <v>#REF!</v>
      </c>
    </row>
    <row r="25" spans="2:19" ht="13.25" customHeight="1">
      <c r="B25" s="3">
        <f t="shared" si="2"/>
        <v>21</v>
      </c>
      <c r="C25" s="10" t="s">
        <v>16</v>
      </c>
      <c r="D25" s="27" t="s">
        <v>16</v>
      </c>
      <c r="E25" s="11"/>
      <c r="F25" s="11"/>
      <c r="G25" s="5" t="s">
        <v>16</v>
      </c>
      <c r="H25" s="9"/>
      <c r="I25" s="6" t="s">
        <v>16</v>
      </c>
      <c r="J25" s="18" t="s">
        <v>16</v>
      </c>
      <c r="K25" s="29" t="s">
        <v>16</v>
      </c>
      <c r="L25" s="29" t="s">
        <v>16</v>
      </c>
      <c r="M25" s="29" t="s">
        <v>16</v>
      </c>
      <c r="O25" t="str">
        <f t="shared" si="1"/>
        <v>https://doi.org/10.15223/stm-asf-policy-021</v>
      </c>
      <c r="Q25" t="str">
        <f aca="true" t="shared" si="3" ref="Q25:Q52">Q$4&amp;"/asf-policy-"&amp;TEXT($B25,"00#")&amp;"-1.0"</f>
        <v>https://www.stm-assoc.org/asf/asf-policy-021-1.0</v>
      </c>
      <c r="S25" t="e">
        <f>#REF!</f>
        <v>#REF!</v>
      </c>
    </row>
    <row r="26" spans="2:19" ht="13.25" customHeight="1">
      <c r="B26" s="3">
        <f t="shared" si="2"/>
        <v>22</v>
      </c>
      <c r="C26" s="10" t="s">
        <v>16</v>
      </c>
      <c r="D26" s="27" t="s">
        <v>16</v>
      </c>
      <c r="E26" s="11"/>
      <c r="F26" s="11"/>
      <c r="G26" s="5" t="s">
        <v>16</v>
      </c>
      <c r="H26" s="9"/>
      <c r="I26" s="6" t="s">
        <v>16</v>
      </c>
      <c r="J26" s="7"/>
      <c r="K26" s="8" t="s">
        <v>16</v>
      </c>
      <c r="L26" s="8"/>
      <c r="M26" s="29" t="s">
        <v>16</v>
      </c>
      <c r="O26" t="str">
        <f t="shared" si="1"/>
        <v>https://doi.org/10.15223/stm-asf-policy-022</v>
      </c>
      <c r="Q26" t="str">
        <f t="shared" si="3"/>
        <v>https://www.stm-assoc.org/asf/asf-policy-022-1.0</v>
      </c>
      <c r="S26" t="e">
        <f>#REF!</f>
        <v>#REF!</v>
      </c>
    </row>
    <row r="27" spans="2:19" ht="13.25" customHeight="1">
      <c r="B27" s="3">
        <f t="shared" si="2"/>
        <v>23</v>
      </c>
      <c r="C27" s="10" t="s">
        <v>16</v>
      </c>
      <c r="D27" s="27" t="s">
        <v>16</v>
      </c>
      <c r="E27" s="11"/>
      <c r="F27" s="11"/>
      <c r="G27" s="5" t="s">
        <v>16</v>
      </c>
      <c r="H27" s="9"/>
      <c r="I27" s="6" t="s">
        <v>16</v>
      </c>
      <c r="J27" s="8"/>
      <c r="K27" s="8"/>
      <c r="L27" s="8" t="s">
        <v>16</v>
      </c>
      <c r="M27" s="29" t="s">
        <v>16</v>
      </c>
      <c r="O27" t="str">
        <f t="shared" si="1"/>
        <v>https://doi.org/10.15223/stm-asf-policy-023</v>
      </c>
      <c r="Q27" t="str">
        <f t="shared" si="3"/>
        <v>https://www.stm-assoc.org/asf/asf-policy-023-1.0</v>
      </c>
      <c r="S27" t="e">
        <f>#REF!</f>
        <v>#REF!</v>
      </c>
    </row>
    <row r="28" spans="2:19" ht="13.25" customHeight="1">
      <c r="B28" s="3">
        <f t="shared" si="2"/>
        <v>24</v>
      </c>
      <c r="C28" s="10" t="s">
        <v>16</v>
      </c>
      <c r="D28" s="27" t="s">
        <v>16</v>
      </c>
      <c r="E28" s="11"/>
      <c r="F28" s="11"/>
      <c r="G28" s="5" t="s">
        <v>16</v>
      </c>
      <c r="H28" s="9"/>
      <c r="I28" s="6" t="s">
        <v>16</v>
      </c>
      <c r="J28" s="8"/>
      <c r="K28" s="8"/>
      <c r="L28" s="8"/>
      <c r="M28" s="8" t="s">
        <v>16</v>
      </c>
      <c r="O28" t="str">
        <f t="shared" si="1"/>
        <v>https://doi.org/10.15223/stm-asf-policy-024</v>
      </c>
      <c r="Q28" t="str">
        <f t="shared" si="3"/>
        <v>https://www.stm-assoc.org/asf/asf-policy-024-1.0</v>
      </c>
      <c r="S28" t="e">
        <f>#REF!</f>
        <v>#REF!</v>
      </c>
    </row>
    <row r="29" spans="2:19" ht="13.25" customHeight="1">
      <c r="B29" s="3">
        <f t="shared" si="2"/>
        <v>25</v>
      </c>
      <c r="C29" s="10"/>
      <c r="D29" s="4" t="s">
        <v>16</v>
      </c>
      <c r="E29" s="5" t="s">
        <v>16</v>
      </c>
      <c r="F29" s="30" t="s">
        <v>18</v>
      </c>
      <c r="G29" s="30" t="s">
        <v>18</v>
      </c>
      <c r="H29" s="6" t="s">
        <v>16</v>
      </c>
      <c r="I29" s="28" t="s">
        <v>16</v>
      </c>
      <c r="J29" s="18" t="s">
        <v>16</v>
      </c>
      <c r="K29" s="29" t="s">
        <v>16</v>
      </c>
      <c r="L29" s="29" t="s">
        <v>16</v>
      </c>
      <c r="M29" s="29" t="s">
        <v>16</v>
      </c>
      <c r="O29" t="str">
        <f t="shared" si="1"/>
        <v>https://doi.org/10.15223/stm-asf-policy-025</v>
      </c>
      <c r="Q29" t="str">
        <f t="shared" si="3"/>
        <v>https://www.stm-assoc.org/asf/asf-policy-025-1.0</v>
      </c>
      <c r="S29" t="e">
        <f>#REF!</f>
        <v>#REF!</v>
      </c>
    </row>
    <row r="30" spans="2:19" ht="13.25" customHeight="1">
      <c r="B30" s="3">
        <f t="shared" si="2"/>
        <v>26</v>
      </c>
      <c r="C30" s="10"/>
      <c r="D30" s="4" t="s">
        <v>16</v>
      </c>
      <c r="E30" s="5" t="s">
        <v>16</v>
      </c>
      <c r="F30" s="30" t="s">
        <v>18</v>
      </c>
      <c r="G30" s="30" t="s">
        <v>18</v>
      </c>
      <c r="H30" s="6" t="s">
        <v>16</v>
      </c>
      <c r="I30" s="28" t="s">
        <v>16</v>
      </c>
      <c r="J30" s="7"/>
      <c r="K30" s="8" t="s">
        <v>16</v>
      </c>
      <c r="L30" s="8"/>
      <c r="M30" s="29" t="s">
        <v>16</v>
      </c>
      <c r="O30" t="str">
        <f t="shared" si="1"/>
        <v>https://doi.org/10.15223/stm-asf-policy-026</v>
      </c>
      <c r="Q30" t="str">
        <f t="shared" si="3"/>
        <v>https://www.stm-assoc.org/asf/asf-policy-026-1.0</v>
      </c>
      <c r="S30" t="e">
        <f>#REF!</f>
        <v>#REF!</v>
      </c>
    </row>
    <row r="31" spans="2:19" ht="13.25" customHeight="1">
      <c r="B31" s="3">
        <f t="shared" si="2"/>
        <v>27</v>
      </c>
      <c r="C31" s="10"/>
      <c r="D31" s="4" t="s">
        <v>16</v>
      </c>
      <c r="E31" s="5" t="s">
        <v>16</v>
      </c>
      <c r="F31" s="30" t="s">
        <v>18</v>
      </c>
      <c r="G31" s="30" t="s">
        <v>18</v>
      </c>
      <c r="H31" s="6" t="s">
        <v>16</v>
      </c>
      <c r="I31" s="28" t="s">
        <v>16</v>
      </c>
      <c r="J31" s="8"/>
      <c r="K31" s="8"/>
      <c r="L31" s="8" t="s">
        <v>16</v>
      </c>
      <c r="M31" s="29" t="s">
        <v>16</v>
      </c>
      <c r="O31" t="str">
        <f t="shared" si="1"/>
        <v>https://doi.org/10.15223/stm-asf-policy-027</v>
      </c>
      <c r="Q31" t="str">
        <f t="shared" si="3"/>
        <v>https://www.stm-assoc.org/asf/asf-policy-027-1.0</v>
      </c>
      <c r="S31" t="e">
        <f>#REF!</f>
        <v>#REF!</v>
      </c>
    </row>
    <row r="32" spans="2:19" ht="13.25" customHeight="1">
      <c r="B32" s="3">
        <f t="shared" si="2"/>
        <v>28</v>
      </c>
      <c r="C32" s="10"/>
      <c r="D32" s="4" t="s">
        <v>16</v>
      </c>
      <c r="E32" s="5" t="s">
        <v>16</v>
      </c>
      <c r="F32" s="30" t="s">
        <v>18</v>
      </c>
      <c r="G32" s="30" t="s">
        <v>18</v>
      </c>
      <c r="H32" s="6" t="s">
        <v>16</v>
      </c>
      <c r="I32" s="28" t="s">
        <v>16</v>
      </c>
      <c r="J32" s="8"/>
      <c r="K32" s="8"/>
      <c r="L32" s="8"/>
      <c r="M32" s="8" t="s">
        <v>16</v>
      </c>
      <c r="O32" t="str">
        <f t="shared" si="1"/>
        <v>https://doi.org/10.15223/stm-asf-policy-028</v>
      </c>
      <c r="Q32" t="str">
        <f t="shared" si="3"/>
        <v>https://www.stm-assoc.org/asf/asf-policy-028-1.0</v>
      </c>
      <c r="S32" t="e">
        <f>#REF!</f>
        <v>#REF!</v>
      </c>
    </row>
    <row r="33" spans="2:19" ht="13.25" customHeight="1">
      <c r="B33" s="3">
        <f t="shared" si="2"/>
        <v>29</v>
      </c>
      <c r="C33" s="10"/>
      <c r="D33" s="10" t="s">
        <v>16</v>
      </c>
      <c r="E33" s="5" t="s">
        <v>16</v>
      </c>
      <c r="F33" s="30" t="s">
        <v>18</v>
      </c>
      <c r="G33" s="30" t="s">
        <v>18</v>
      </c>
      <c r="H33" s="9"/>
      <c r="I33" s="6" t="s">
        <v>16</v>
      </c>
      <c r="J33" s="18" t="s">
        <v>16</v>
      </c>
      <c r="K33" s="29" t="s">
        <v>16</v>
      </c>
      <c r="L33" s="29" t="s">
        <v>16</v>
      </c>
      <c r="M33" s="29" t="s">
        <v>16</v>
      </c>
      <c r="O33" t="str">
        <f t="shared" si="1"/>
        <v>https://doi.org/10.15223/stm-asf-policy-029</v>
      </c>
      <c r="Q33" t="str">
        <f t="shared" si="3"/>
        <v>https://www.stm-assoc.org/asf/asf-policy-029-1.0</v>
      </c>
      <c r="S33" t="e">
        <f>#REF!</f>
        <v>#REF!</v>
      </c>
    </row>
    <row r="34" spans="2:19" ht="13.25" customHeight="1">
      <c r="B34" s="3">
        <f t="shared" si="2"/>
        <v>30</v>
      </c>
      <c r="C34" s="10"/>
      <c r="D34" s="10" t="s">
        <v>16</v>
      </c>
      <c r="E34" s="5" t="s">
        <v>16</v>
      </c>
      <c r="F34" s="30" t="s">
        <v>18</v>
      </c>
      <c r="G34" s="30" t="s">
        <v>18</v>
      </c>
      <c r="H34" s="9"/>
      <c r="I34" s="6" t="s">
        <v>16</v>
      </c>
      <c r="J34" s="7"/>
      <c r="K34" s="8" t="s">
        <v>16</v>
      </c>
      <c r="L34" s="8"/>
      <c r="M34" s="29" t="s">
        <v>16</v>
      </c>
      <c r="O34" t="str">
        <f t="shared" si="1"/>
        <v>https://doi.org/10.15223/stm-asf-policy-030</v>
      </c>
      <c r="Q34" t="str">
        <f t="shared" si="3"/>
        <v>https://www.stm-assoc.org/asf/asf-policy-030-1.0</v>
      </c>
      <c r="S34" t="e">
        <f>#REF!</f>
        <v>#REF!</v>
      </c>
    </row>
    <row r="35" spans="2:19" ht="13.25" customHeight="1">
      <c r="B35" s="3">
        <f t="shared" si="2"/>
        <v>31</v>
      </c>
      <c r="C35" s="10"/>
      <c r="D35" s="10" t="s">
        <v>16</v>
      </c>
      <c r="E35" s="5" t="s">
        <v>16</v>
      </c>
      <c r="F35" s="30" t="s">
        <v>18</v>
      </c>
      <c r="G35" s="30" t="s">
        <v>18</v>
      </c>
      <c r="H35" s="9"/>
      <c r="I35" s="6" t="s">
        <v>16</v>
      </c>
      <c r="J35" s="8"/>
      <c r="K35" s="8"/>
      <c r="L35" s="8" t="s">
        <v>16</v>
      </c>
      <c r="M35" s="29" t="s">
        <v>16</v>
      </c>
      <c r="O35" t="str">
        <f t="shared" si="1"/>
        <v>https://doi.org/10.15223/stm-asf-policy-031</v>
      </c>
      <c r="Q35" t="str">
        <f t="shared" si="3"/>
        <v>https://www.stm-assoc.org/asf/asf-policy-031-1.0</v>
      </c>
      <c r="S35" t="e">
        <f>#REF!</f>
        <v>#REF!</v>
      </c>
    </row>
    <row r="36" spans="2:19" ht="13.25" customHeight="1">
      <c r="B36" s="3">
        <f t="shared" si="2"/>
        <v>32</v>
      </c>
      <c r="C36" s="10"/>
      <c r="D36" s="10" t="s">
        <v>16</v>
      </c>
      <c r="E36" s="5" t="s">
        <v>16</v>
      </c>
      <c r="F36" s="30" t="s">
        <v>18</v>
      </c>
      <c r="G36" s="30" t="s">
        <v>18</v>
      </c>
      <c r="H36" s="9"/>
      <c r="I36" s="6" t="s">
        <v>16</v>
      </c>
      <c r="J36" s="8"/>
      <c r="K36" s="8"/>
      <c r="L36" s="8"/>
      <c r="M36" s="8" t="s">
        <v>16</v>
      </c>
      <c r="O36" t="str">
        <f t="shared" si="1"/>
        <v>https://doi.org/10.15223/stm-asf-policy-032</v>
      </c>
      <c r="Q36" t="str">
        <f t="shared" si="3"/>
        <v>https://www.stm-assoc.org/asf/asf-policy-032-1.0</v>
      </c>
      <c r="S36" t="e">
        <f>#REF!</f>
        <v>#REF!</v>
      </c>
    </row>
    <row r="37" spans="2:19" ht="13.25" customHeight="1">
      <c r="B37" s="3">
        <f t="shared" si="2"/>
        <v>33</v>
      </c>
      <c r="C37" s="10"/>
      <c r="D37" s="4" t="s">
        <v>16</v>
      </c>
      <c r="E37" s="5"/>
      <c r="F37" s="5" t="s">
        <v>16</v>
      </c>
      <c r="G37" s="30" t="s">
        <v>18</v>
      </c>
      <c r="H37" s="6" t="s">
        <v>16</v>
      </c>
      <c r="I37" s="28" t="s">
        <v>16</v>
      </c>
      <c r="J37" s="18" t="s">
        <v>16</v>
      </c>
      <c r="K37" s="29" t="s">
        <v>16</v>
      </c>
      <c r="L37" s="29" t="s">
        <v>16</v>
      </c>
      <c r="M37" s="29" t="s">
        <v>16</v>
      </c>
      <c r="O37" t="str">
        <f t="shared" si="1"/>
        <v>https://doi.org/10.15223/stm-asf-policy-033</v>
      </c>
      <c r="Q37" t="str">
        <f t="shared" si="3"/>
        <v>https://www.stm-assoc.org/asf/asf-policy-033-1.0</v>
      </c>
      <c r="S37" t="e">
        <f>#REF!</f>
        <v>#REF!</v>
      </c>
    </row>
    <row r="38" spans="2:19" ht="13.25" customHeight="1">
      <c r="B38" s="3">
        <f t="shared" si="2"/>
        <v>34</v>
      </c>
      <c r="C38" s="10"/>
      <c r="D38" s="4" t="s">
        <v>16</v>
      </c>
      <c r="E38" s="5"/>
      <c r="F38" s="5" t="s">
        <v>16</v>
      </c>
      <c r="G38" s="30" t="s">
        <v>18</v>
      </c>
      <c r="H38" s="6" t="s">
        <v>16</v>
      </c>
      <c r="I38" s="28" t="s">
        <v>16</v>
      </c>
      <c r="J38" s="7"/>
      <c r="K38" s="8" t="s">
        <v>16</v>
      </c>
      <c r="L38" s="8"/>
      <c r="M38" s="29" t="s">
        <v>16</v>
      </c>
      <c r="O38" t="str">
        <f t="shared" si="1"/>
        <v>https://doi.org/10.15223/stm-asf-policy-034</v>
      </c>
      <c r="Q38" t="str">
        <f t="shared" si="3"/>
        <v>https://www.stm-assoc.org/asf/asf-policy-034-1.0</v>
      </c>
      <c r="S38" t="e">
        <f>#REF!</f>
        <v>#REF!</v>
      </c>
    </row>
    <row r="39" spans="2:19" ht="13.25" customHeight="1">
      <c r="B39" s="3">
        <f t="shared" si="2"/>
        <v>35</v>
      </c>
      <c r="C39" s="10"/>
      <c r="D39" s="4" t="s">
        <v>16</v>
      </c>
      <c r="E39" s="5"/>
      <c r="F39" s="5" t="s">
        <v>16</v>
      </c>
      <c r="G39" s="30" t="s">
        <v>18</v>
      </c>
      <c r="H39" s="6" t="s">
        <v>16</v>
      </c>
      <c r="I39" s="28" t="s">
        <v>16</v>
      </c>
      <c r="J39" s="8"/>
      <c r="K39" s="8"/>
      <c r="L39" s="8" t="s">
        <v>16</v>
      </c>
      <c r="M39" s="29" t="s">
        <v>16</v>
      </c>
      <c r="O39" t="str">
        <f t="shared" si="1"/>
        <v>https://doi.org/10.15223/stm-asf-policy-035</v>
      </c>
      <c r="Q39" t="str">
        <f t="shared" si="3"/>
        <v>https://www.stm-assoc.org/asf/asf-policy-035-1.0</v>
      </c>
      <c r="S39" t="e">
        <f>#REF!</f>
        <v>#REF!</v>
      </c>
    </row>
    <row r="40" spans="2:19" ht="13.25" customHeight="1">
      <c r="B40" s="3">
        <f t="shared" si="2"/>
        <v>36</v>
      </c>
      <c r="C40" s="10"/>
      <c r="D40" s="4" t="s">
        <v>16</v>
      </c>
      <c r="E40" s="5"/>
      <c r="F40" s="5" t="s">
        <v>16</v>
      </c>
      <c r="G40" s="30" t="s">
        <v>18</v>
      </c>
      <c r="H40" s="6" t="s">
        <v>16</v>
      </c>
      <c r="I40" s="28" t="s">
        <v>16</v>
      </c>
      <c r="J40" s="8"/>
      <c r="K40" s="8"/>
      <c r="L40" s="8"/>
      <c r="M40" s="8" t="s">
        <v>16</v>
      </c>
      <c r="O40" t="str">
        <f t="shared" si="1"/>
        <v>https://doi.org/10.15223/stm-asf-policy-036</v>
      </c>
      <c r="Q40" t="str">
        <f t="shared" si="3"/>
        <v>https://www.stm-assoc.org/asf/asf-policy-036-1.0</v>
      </c>
      <c r="S40" t="e">
        <f>#REF!</f>
        <v>#REF!</v>
      </c>
    </row>
    <row r="41" spans="2:19" ht="13.25" customHeight="1">
      <c r="B41" s="3">
        <f t="shared" si="2"/>
        <v>37</v>
      </c>
      <c r="C41" s="10"/>
      <c r="D41" s="10" t="s">
        <v>16</v>
      </c>
      <c r="E41" s="5"/>
      <c r="F41" s="5" t="s">
        <v>16</v>
      </c>
      <c r="G41" s="30" t="s">
        <v>18</v>
      </c>
      <c r="H41" s="9"/>
      <c r="I41" s="6" t="s">
        <v>16</v>
      </c>
      <c r="J41" s="18" t="s">
        <v>16</v>
      </c>
      <c r="K41" s="29" t="s">
        <v>16</v>
      </c>
      <c r="L41" s="29" t="s">
        <v>16</v>
      </c>
      <c r="M41" s="29" t="s">
        <v>16</v>
      </c>
      <c r="O41" t="str">
        <f t="shared" si="1"/>
        <v>https://doi.org/10.15223/stm-asf-policy-037</v>
      </c>
      <c r="Q41" t="str">
        <f t="shared" si="3"/>
        <v>https://www.stm-assoc.org/asf/asf-policy-037-1.0</v>
      </c>
      <c r="S41" t="e">
        <f>#REF!</f>
        <v>#REF!</v>
      </c>
    </row>
    <row r="42" spans="2:19" ht="13.25" customHeight="1">
      <c r="B42" s="3">
        <f t="shared" si="2"/>
        <v>38</v>
      </c>
      <c r="C42" s="10"/>
      <c r="D42" s="10" t="s">
        <v>16</v>
      </c>
      <c r="E42" s="5"/>
      <c r="F42" s="5" t="s">
        <v>16</v>
      </c>
      <c r="G42" s="30" t="s">
        <v>18</v>
      </c>
      <c r="H42" s="9"/>
      <c r="I42" s="6" t="s">
        <v>16</v>
      </c>
      <c r="J42" s="7"/>
      <c r="K42" s="8" t="s">
        <v>16</v>
      </c>
      <c r="L42" s="8"/>
      <c r="M42" s="29" t="s">
        <v>16</v>
      </c>
      <c r="O42" t="str">
        <f t="shared" si="1"/>
        <v>https://doi.org/10.15223/stm-asf-policy-038</v>
      </c>
      <c r="Q42" t="str">
        <f t="shared" si="3"/>
        <v>https://www.stm-assoc.org/asf/asf-policy-038-1.0</v>
      </c>
      <c r="S42" t="e">
        <f>#REF!</f>
        <v>#REF!</v>
      </c>
    </row>
    <row r="43" spans="2:19" ht="13.25" customHeight="1">
      <c r="B43" s="3">
        <f t="shared" si="2"/>
        <v>39</v>
      </c>
      <c r="C43" s="10"/>
      <c r="D43" s="10" t="s">
        <v>16</v>
      </c>
      <c r="E43" s="5"/>
      <c r="F43" s="5" t="s">
        <v>16</v>
      </c>
      <c r="G43" s="30" t="s">
        <v>18</v>
      </c>
      <c r="H43" s="9"/>
      <c r="I43" s="6" t="s">
        <v>16</v>
      </c>
      <c r="J43" s="8"/>
      <c r="K43" s="8"/>
      <c r="L43" s="8" t="s">
        <v>16</v>
      </c>
      <c r="M43" s="29" t="s">
        <v>16</v>
      </c>
      <c r="O43" t="str">
        <f t="shared" si="1"/>
        <v>https://doi.org/10.15223/stm-asf-policy-039</v>
      </c>
      <c r="Q43" t="str">
        <f t="shared" si="3"/>
        <v>https://www.stm-assoc.org/asf/asf-policy-039-1.0</v>
      </c>
      <c r="S43" t="e">
        <f>#REF!</f>
        <v>#REF!</v>
      </c>
    </row>
    <row r="44" spans="2:19" ht="13.25" customHeight="1">
      <c r="B44" s="3">
        <f t="shared" si="2"/>
        <v>40</v>
      </c>
      <c r="C44" s="10"/>
      <c r="D44" s="10" t="s">
        <v>16</v>
      </c>
      <c r="E44" s="5"/>
      <c r="F44" s="5" t="s">
        <v>16</v>
      </c>
      <c r="G44" s="30" t="s">
        <v>18</v>
      </c>
      <c r="H44" s="9"/>
      <c r="I44" s="6" t="s">
        <v>16</v>
      </c>
      <c r="J44" s="8"/>
      <c r="K44" s="8"/>
      <c r="L44" s="8"/>
      <c r="M44" s="8" t="s">
        <v>16</v>
      </c>
      <c r="O44" t="str">
        <f t="shared" si="1"/>
        <v>https://doi.org/10.15223/stm-asf-policy-040</v>
      </c>
      <c r="Q44" t="str">
        <f t="shared" si="3"/>
        <v>https://www.stm-assoc.org/asf/asf-policy-040-1.0</v>
      </c>
      <c r="S44" t="e">
        <f>#REF!</f>
        <v>#REF!</v>
      </c>
    </row>
    <row r="45" spans="2:19" ht="13.25" customHeight="1">
      <c r="B45" s="3">
        <f t="shared" si="2"/>
        <v>41</v>
      </c>
      <c r="C45" s="10"/>
      <c r="D45" s="10" t="s">
        <v>16</v>
      </c>
      <c r="E45" s="11"/>
      <c r="F45" s="11"/>
      <c r="G45" s="5" t="s">
        <v>16</v>
      </c>
      <c r="H45" s="6" t="s">
        <v>16</v>
      </c>
      <c r="I45" s="28" t="s">
        <v>16</v>
      </c>
      <c r="J45" s="18" t="s">
        <v>16</v>
      </c>
      <c r="K45" s="29" t="s">
        <v>16</v>
      </c>
      <c r="L45" s="29" t="s">
        <v>16</v>
      </c>
      <c r="M45" s="29" t="s">
        <v>16</v>
      </c>
      <c r="O45" t="str">
        <f t="shared" si="1"/>
        <v>https://doi.org/10.15223/stm-asf-policy-041</v>
      </c>
      <c r="Q45" t="str">
        <f t="shared" si="3"/>
        <v>https://www.stm-assoc.org/asf/asf-policy-041-1.0</v>
      </c>
      <c r="S45" t="e">
        <f>#REF!</f>
        <v>#REF!</v>
      </c>
    </row>
    <row r="46" spans="2:19" ht="13.25" customHeight="1">
      <c r="B46" s="3">
        <f t="shared" si="2"/>
        <v>42</v>
      </c>
      <c r="C46" s="10"/>
      <c r="D46" s="10" t="s">
        <v>16</v>
      </c>
      <c r="E46" s="11"/>
      <c r="F46" s="11"/>
      <c r="G46" s="5" t="s">
        <v>16</v>
      </c>
      <c r="H46" s="6" t="s">
        <v>16</v>
      </c>
      <c r="I46" s="28" t="s">
        <v>16</v>
      </c>
      <c r="J46" s="7"/>
      <c r="K46" s="8" t="s">
        <v>16</v>
      </c>
      <c r="L46" s="8"/>
      <c r="M46" s="29" t="s">
        <v>16</v>
      </c>
      <c r="O46" t="str">
        <f t="shared" si="1"/>
        <v>https://doi.org/10.15223/stm-asf-policy-042</v>
      </c>
      <c r="Q46" t="str">
        <f t="shared" si="3"/>
        <v>https://www.stm-assoc.org/asf/asf-policy-042-1.0</v>
      </c>
      <c r="S46" t="e">
        <f>#REF!</f>
        <v>#REF!</v>
      </c>
    </row>
    <row r="47" spans="2:19" ht="13.25" customHeight="1">
      <c r="B47" s="3">
        <f t="shared" si="2"/>
        <v>43</v>
      </c>
      <c r="C47" s="10"/>
      <c r="D47" s="10" t="s">
        <v>16</v>
      </c>
      <c r="E47" s="11"/>
      <c r="F47" s="11"/>
      <c r="G47" s="5" t="s">
        <v>16</v>
      </c>
      <c r="H47" s="6" t="s">
        <v>16</v>
      </c>
      <c r="I47" s="28" t="s">
        <v>16</v>
      </c>
      <c r="J47" s="8"/>
      <c r="K47" s="8"/>
      <c r="L47" s="8" t="s">
        <v>16</v>
      </c>
      <c r="M47" s="29" t="s">
        <v>16</v>
      </c>
      <c r="O47" t="str">
        <f t="shared" si="1"/>
        <v>https://doi.org/10.15223/stm-asf-policy-043</v>
      </c>
      <c r="Q47" t="str">
        <f t="shared" si="3"/>
        <v>https://www.stm-assoc.org/asf/asf-policy-043-1.0</v>
      </c>
      <c r="S47" t="e">
        <f>#REF!</f>
        <v>#REF!</v>
      </c>
    </row>
    <row r="48" spans="2:19" ht="13.25" customHeight="1">
      <c r="B48" s="3">
        <f t="shared" si="2"/>
        <v>44</v>
      </c>
      <c r="C48" s="10"/>
      <c r="D48" s="10" t="s">
        <v>16</v>
      </c>
      <c r="E48" s="11"/>
      <c r="F48" s="11"/>
      <c r="G48" s="5" t="s">
        <v>16</v>
      </c>
      <c r="H48" s="6" t="s">
        <v>16</v>
      </c>
      <c r="I48" s="28" t="s">
        <v>16</v>
      </c>
      <c r="J48" s="8"/>
      <c r="K48" s="8"/>
      <c r="L48" s="8"/>
      <c r="M48" s="8" t="s">
        <v>16</v>
      </c>
      <c r="O48" t="str">
        <f t="shared" si="1"/>
        <v>https://doi.org/10.15223/stm-asf-policy-044</v>
      </c>
      <c r="Q48" t="str">
        <f t="shared" si="3"/>
        <v>https://www.stm-assoc.org/asf/asf-policy-044-1.0</v>
      </c>
      <c r="S48" t="e">
        <f>#REF!</f>
        <v>#REF!</v>
      </c>
    </row>
    <row r="49" spans="2:19" ht="13.25" customHeight="1">
      <c r="B49" s="3">
        <f t="shared" si="2"/>
        <v>45</v>
      </c>
      <c r="C49" s="10"/>
      <c r="D49" s="10" t="s">
        <v>16</v>
      </c>
      <c r="E49" s="11"/>
      <c r="F49" s="11"/>
      <c r="G49" s="5" t="s">
        <v>16</v>
      </c>
      <c r="H49" s="9"/>
      <c r="I49" s="6" t="s">
        <v>16</v>
      </c>
      <c r="J49" s="18" t="s">
        <v>16</v>
      </c>
      <c r="K49" s="29" t="s">
        <v>16</v>
      </c>
      <c r="L49" s="29" t="s">
        <v>16</v>
      </c>
      <c r="M49" s="29" t="s">
        <v>16</v>
      </c>
      <c r="O49" t="str">
        <f t="shared" si="1"/>
        <v>https://doi.org/10.15223/stm-asf-policy-045</v>
      </c>
      <c r="Q49" t="str">
        <f t="shared" si="3"/>
        <v>https://www.stm-assoc.org/asf/asf-policy-045-1.0</v>
      </c>
      <c r="S49" t="e">
        <f>#REF!</f>
        <v>#REF!</v>
      </c>
    </row>
    <row r="50" spans="2:19" ht="13.25" customHeight="1">
      <c r="B50" s="3">
        <f t="shared" si="2"/>
        <v>46</v>
      </c>
      <c r="C50" s="10"/>
      <c r="D50" s="10" t="s">
        <v>16</v>
      </c>
      <c r="E50" s="11"/>
      <c r="F50" s="11"/>
      <c r="G50" s="5" t="s">
        <v>16</v>
      </c>
      <c r="H50" s="9"/>
      <c r="I50" s="6" t="s">
        <v>16</v>
      </c>
      <c r="J50" s="7"/>
      <c r="K50" s="8" t="s">
        <v>16</v>
      </c>
      <c r="L50" s="8"/>
      <c r="M50" s="29" t="s">
        <v>16</v>
      </c>
      <c r="O50" t="str">
        <f t="shared" si="1"/>
        <v>https://doi.org/10.15223/stm-asf-policy-046</v>
      </c>
      <c r="Q50" t="str">
        <f t="shared" si="3"/>
        <v>https://www.stm-assoc.org/asf/asf-policy-046-1.0</v>
      </c>
      <c r="S50" t="e">
        <f>#REF!</f>
        <v>#REF!</v>
      </c>
    </row>
    <row r="51" spans="2:19" ht="13.25" customHeight="1">
      <c r="B51" s="3">
        <f t="shared" si="2"/>
        <v>47</v>
      </c>
      <c r="C51" s="10"/>
      <c r="D51" s="10" t="s">
        <v>16</v>
      </c>
      <c r="E51" s="11"/>
      <c r="F51" s="11"/>
      <c r="G51" s="5" t="s">
        <v>16</v>
      </c>
      <c r="H51" s="9"/>
      <c r="I51" s="6" t="s">
        <v>16</v>
      </c>
      <c r="J51" s="8"/>
      <c r="K51" s="8"/>
      <c r="L51" s="8" t="s">
        <v>16</v>
      </c>
      <c r="M51" s="29" t="s">
        <v>16</v>
      </c>
      <c r="O51" t="str">
        <f t="shared" si="1"/>
        <v>https://doi.org/10.15223/stm-asf-policy-047</v>
      </c>
      <c r="Q51" t="str">
        <f t="shared" si="3"/>
        <v>https://www.stm-assoc.org/asf/asf-policy-047-1.0</v>
      </c>
      <c r="S51" t="e">
        <f>#REF!</f>
        <v>#REF!</v>
      </c>
    </row>
    <row r="52" spans="2:19" ht="13.25" customHeight="1">
      <c r="B52" s="3">
        <f t="shared" si="2"/>
        <v>48</v>
      </c>
      <c r="C52" s="10"/>
      <c r="D52" s="10" t="s">
        <v>16</v>
      </c>
      <c r="E52" s="11"/>
      <c r="F52" s="11"/>
      <c r="G52" s="5" t="s">
        <v>16</v>
      </c>
      <c r="H52" s="9"/>
      <c r="I52" s="6" t="s">
        <v>16</v>
      </c>
      <c r="J52" s="8"/>
      <c r="K52" s="8"/>
      <c r="L52" s="8"/>
      <c r="M52" s="8" t="s">
        <v>16</v>
      </c>
      <c r="O52" t="str">
        <f t="shared" si="1"/>
        <v>https://doi.org/10.15223/stm-asf-policy-048</v>
      </c>
      <c r="Q52" t="str">
        <f t="shared" si="3"/>
        <v>https://www.stm-assoc.org/asf/asf-policy-048-1.0</v>
      </c>
      <c r="S52" t="e">
        <f>#REF!</f>
        <v>#REF!</v>
      </c>
    </row>
    <row r="53" ht="15">
      <c r="B53" s="3">
        <f t="shared" si="2"/>
        <v>49</v>
      </c>
    </row>
    <row r="54" spans="2:19" ht="15">
      <c r="B54" s="3">
        <f t="shared" si="2"/>
        <v>50</v>
      </c>
      <c r="O54" t="str">
        <f>O4&amp;"/stm-asf-vocab"</f>
        <v>https://doi.org/10.15223/stm-asf-vocab</v>
      </c>
      <c r="Q54" t="str">
        <f>Q4&amp;S54</f>
        <v>https://www.stm-assoc.org/asf/metadata/stm-asf-1.0.jsonld</v>
      </c>
      <c r="S54" t="s">
        <v>33</v>
      </c>
    </row>
    <row r="55" spans="2:19" ht="15">
      <c r="B55" s="3">
        <f t="shared" si="2"/>
        <v>51</v>
      </c>
      <c r="Q55" t="str">
        <f>Q4&amp;S55</f>
        <v>https://www.stm-assoc.org/asf/ns/odrl-profile-1.0/</v>
      </c>
      <c r="S55" t="s">
        <v>41</v>
      </c>
    </row>
    <row r="58" ht="15">
      <c r="O58" s="38" t="s">
        <v>34</v>
      </c>
    </row>
  </sheetData>
  <mergeCells count="5">
    <mergeCell ref="C2:M2"/>
    <mergeCell ref="C3:D3"/>
    <mergeCell ref="E3:G3"/>
    <mergeCell ref="H3:I3"/>
    <mergeCell ref="J3:M3"/>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O'Brien, Daniel S.</dc:creator>
  <cp:keywords/>
  <dc:description/>
  <cp:lastModifiedBy>O'Brien, Daniel S.</cp:lastModifiedBy>
  <dcterms:created xsi:type="dcterms:W3CDTF">2021-02-24T22:06:12Z</dcterms:created>
  <dcterms:modified xsi:type="dcterms:W3CDTF">2021-07-08T14:53:35Z</dcterms:modified>
  <cp:category/>
  <cp:version/>
  <cp:contentType/>
  <cp:contentStatus/>
</cp:coreProperties>
</file>